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d.docs.live.net/3335e420cc655e62/เดสก์ท็อป/งาน พข/งานหลักทำทุกเดือน/ตารางส่งให้ ศศ ก่อนแถลงข่าว/มี.ค. 68/"/>
    </mc:Choice>
  </mc:AlternateContent>
  <xr:revisionPtr revIDLastSave="78" documentId="13_ncr:1_{F81A222D-851D-E540-B022-1CAA7873B431}" xr6:coauthVersionLast="47" xr6:coauthVersionMax="47" xr10:uidLastSave="{1046D500-581F-492A-A042-136578F9FA87}"/>
  <bookViews>
    <workbookView xWindow="0" yWindow="384" windowWidth="23304" windowHeight="11484" xr2:uid="{00000000-000D-0000-FFFF-FFFF00000000}"/>
  </bookViews>
  <sheets>
    <sheet name="ตารางที่ 2 ล้านบาท Mar" sheetId="5" r:id="rId1"/>
  </sheets>
  <definedNames>
    <definedName name="_xlnm._FilterDatabase" localSheetId="0" hidden="1">'ตารางที่ 2 ล้านบาท Mar'!$A$3:$AS$92</definedName>
    <definedName name="BoxPlot">"BoxPlot"</definedName>
    <definedName name="Bubble">"Bubble"</definedName>
    <definedName name="Candlestick">"Candlestick"</definedName>
    <definedName name="Chart">"Chart"</definedName>
    <definedName name="ChartImage">"ChartImage"</definedName>
    <definedName name="ColumnRange">"ColumnRange"</definedName>
    <definedName name="Dumbbell">"Dumbbell"</definedName>
    <definedName name="Heatmap">"Heatmap"</definedName>
    <definedName name="Histogram">"Histogram"</definedName>
    <definedName name="Map">"Map"</definedName>
    <definedName name="OHLC">"OHLC"</definedName>
    <definedName name="PieChart">"PieChart"</definedName>
    <definedName name="_xlnm.Print_Area" localSheetId="0">'ตารางที่ 2 ล้านบาท Mar'!$C$1:$X$92</definedName>
    <definedName name="Scatter">"Scatter"</definedName>
    <definedName name="Series">"Series"</definedName>
    <definedName name="Stripe">"Stripe"</definedName>
    <definedName name="Table">"Table"</definedName>
    <definedName name="TreeMap">"TreeMap"</definedName>
    <definedName name="Waterfall">"Waterfall"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8" i="5" l="1"/>
  <c r="K87" i="5"/>
  <c r="J87" i="5"/>
  <c r="I87" i="5"/>
  <c r="H87" i="5"/>
  <c r="G87" i="5"/>
  <c r="F87" i="5"/>
  <c r="E87" i="5"/>
  <c r="D87" i="5"/>
  <c r="L85" i="5"/>
  <c r="K85" i="5"/>
  <c r="J85" i="5"/>
  <c r="I85" i="5"/>
  <c r="H85" i="5"/>
  <c r="G85" i="5"/>
  <c r="F85" i="5"/>
  <c r="E85" i="5"/>
  <c r="D85" i="5"/>
  <c r="L83" i="5"/>
  <c r="K83" i="5"/>
  <c r="J83" i="5"/>
  <c r="I83" i="5"/>
  <c r="H83" i="5"/>
  <c r="G83" i="5"/>
  <c r="F83" i="5"/>
  <c r="E83" i="5"/>
  <c r="D83" i="5"/>
  <c r="D88" i="5" s="1"/>
  <c r="D89" i="5" s="1"/>
  <c r="E81" i="5"/>
  <c r="D81" i="5"/>
  <c r="K80" i="5"/>
  <c r="J80" i="5"/>
  <c r="I80" i="5"/>
  <c r="H80" i="5"/>
  <c r="G80" i="5"/>
  <c r="F80" i="5"/>
  <c r="E80" i="5"/>
  <c r="D80" i="5"/>
  <c r="L78" i="5"/>
  <c r="K78" i="5"/>
  <c r="J78" i="5"/>
  <c r="I78" i="5"/>
  <c r="H78" i="5"/>
  <c r="G78" i="5"/>
  <c r="F78" i="5"/>
  <c r="E78" i="5"/>
  <c r="D78" i="5"/>
  <c r="K76" i="5"/>
  <c r="J76" i="5"/>
  <c r="I76" i="5"/>
  <c r="H76" i="5"/>
  <c r="G76" i="5"/>
  <c r="F76" i="5"/>
  <c r="E76" i="5"/>
  <c r="D76" i="5"/>
  <c r="K74" i="5"/>
  <c r="L73" i="5"/>
  <c r="K73" i="5"/>
  <c r="J73" i="5"/>
  <c r="I73" i="5"/>
  <c r="H73" i="5"/>
  <c r="G73" i="5"/>
  <c r="F73" i="5"/>
  <c r="E73" i="5"/>
  <c r="D73" i="5"/>
  <c r="L71" i="5"/>
  <c r="K71" i="5"/>
  <c r="J71" i="5"/>
  <c r="I71" i="5"/>
  <c r="H71" i="5"/>
  <c r="G71" i="5"/>
  <c r="F71" i="5"/>
  <c r="E71" i="5"/>
  <c r="D71" i="5"/>
  <c r="L69" i="5"/>
  <c r="K69" i="5"/>
  <c r="J69" i="5"/>
  <c r="I69" i="5"/>
  <c r="H69" i="5"/>
  <c r="G69" i="5"/>
  <c r="F69" i="5"/>
  <c r="E69" i="5"/>
  <c r="D69" i="5"/>
  <c r="M67" i="5"/>
  <c r="L67" i="5"/>
  <c r="K67" i="5"/>
  <c r="J67" i="5"/>
  <c r="I67" i="5"/>
  <c r="H67" i="5"/>
  <c r="G67" i="5"/>
  <c r="F67" i="5"/>
  <c r="E67" i="5"/>
  <c r="D67" i="5"/>
  <c r="M65" i="5"/>
  <c r="L65" i="5"/>
  <c r="K65" i="5"/>
  <c r="J65" i="5"/>
  <c r="I65" i="5"/>
  <c r="H65" i="5"/>
  <c r="G65" i="5"/>
  <c r="F65" i="5"/>
  <c r="E65" i="5"/>
  <c r="D65" i="5"/>
  <c r="M64" i="5"/>
  <c r="L64" i="5"/>
  <c r="K64" i="5"/>
  <c r="J64" i="5"/>
  <c r="I64" i="5"/>
  <c r="H64" i="5"/>
  <c r="G64" i="5"/>
  <c r="F64" i="5"/>
  <c r="E64" i="5"/>
  <c r="D64" i="5"/>
  <c r="D68" i="5" s="1"/>
  <c r="D70" i="5" s="1"/>
  <c r="K60" i="5"/>
  <c r="J60" i="5"/>
  <c r="U60" i="5" s="1"/>
  <c r="I60" i="5"/>
  <c r="T60" i="5" s="1"/>
  <c r="H60" i="5"/>
  <c r="S60" i="5" s="1"/>
  <c r="G60" i="5"/>
  <c r="R60" i="5" s="1"/>
  <c r="F60" i="5"/>
  <c r="Q60" i="5" s="1"/>
  <c r="E60" i="5"/>
  <c r="P60" i="5" s="1"/>
  <c r="D60" i="5"/>
  <c r="J59" i="5"/>
  <c r="U59" i="5" s="1"/>
  <c r="I59" i="5"/>
  <c r="K58" i="5"/>
  <c r="K59" i="5" s="1"/>
  <c r="V59" i="5" s="1"/>
  <c r="J58" i="5"/>
  <c r="U58" i="5" s="1"/>
  <c r="I58" i="5"/>
  <c r="T58" i="5" s="1"/>
  <c r="H58" i="5"/>
  <c r="S58" i="5" s="1"/>
  <c r="G58" i="5"/>
  <c r="G59" i="5" s="1"/>
  <c r="R59" i="5" s="1"/>
  <c r="F58" i="5"/>
  <c r="F59" i="5" s="1"/>
  <c r="E58" i="5"/>
  <c r="E59" i="5" s="1"/>
  <c r="P59" i="5" s="1"/>
  <c r="D58" i="5"/>
  <c r="V57" i="5"/>
  <c r="U57" i="5"/>
  <c r="T57" i="5"/>
  <c r="S57" i="5"/>
  <c r="R57" i="5"/>
  <c r="Q57" i="5"/>
  <c r="P57" i="5"/>
  <c r="L57" i="5"/>
  <c r="L58" i="5" s="1"/>
  <c r="W55" i="5"/>
  <c r="V55" i="5"/>
  <c r="U55" i="5"/>
  <c r="T55" i="5"/>
  <c r="S55" i="5"/>
  <c r="R55" i="5"/>
  <c r="Q55" i="5"/>
  <c r="P55" i="5"/>
  <c r="W53" i="5"/>
  <c r="V53" i="5"/>
  <c r="U53" i="5"/>
  <c r="T53" i="5"/>
  <c r="S53" i="5"/>
  <c r="R53" i="5"/>
  <c r="Q53" i="5"/>
  <c r="P53" i="5"/>
  <c r="K51" i="5"/>
  <c r="V51" i="5" s="1"/>
  <c r="J51" i="5"/>
  <c r="U51" i="5" s="1"/>
  <c r="I51" i="5"/>
  <c r="T51" i="5" s="1"/>
  <c r="H51" i="5"/>
  <c r="H59" i="5" s="1"/>
  <c r="G51" i="5"/>
  <c r="R51" i="5" s="1"/>
  <c r="F51" i="5"/>
  <c r="Q51" i="5" s="1"/>
  <c r="E51" i="5"/>
  <c r="P51" i="5" s="1"/>
  <c r="D51" i="5"/>
  <c r="D59" i="5" s="1"/>
  <c r="V50" i="5"/>
  <c r="U50" i="5"/>
  <c r="T50" i="5"/>
  <c r="S50" i="5"/>
  <c r="R50" i="5"/>
  <c r="Q50" i="5"/>
  <c r="P50" i="5"/>
  <c r="L50" i="5"/>
  <c r="W50" i="5" s="1"/>
  <c r="W48" i="5"/>
  <c r="V48" i="5"/>
  <c r="U48" i="5"/>
  <c r="T48" i="5"/>
  <c r="S48" i="5"/>
  <c r="R48" i="5"/>
  <c r="Q48" i="5"/>
  <c r="P48" i="5"/>
  <c r="K47" i="5"/>
  <c r="K49" i="5" s="1"/>
  <c r="V46" i="5"/>
  <c r="U46" i="5"/>
  <c r="T46" i="5"/>
  <c r="S46" i="5"/>
  <c r="R46" i="5"/>
  <c r="Q46" i="5"/>
  <c r="P46" i="5"/>
  <c r="L46" i="5"/>
  <c r="L51" i="5" s="1"/>
  <c r="W51" i="5" s="1"/>
  <c r="L45" i="5"/>
  <c r="K45" i="5"/>
  <c r="K56" i="5" s="1"/>
  <c r="H45" i="5"/>
  <c r="H47" i="5" s="1"/>
  <c r="D45" i="5"/>
  <c r="D56" i="5" s="1"/>
  <c r="L44" i="5"/>
  <c r="W44" i="5" s="1"/>
  <c r="K44" i="5"/>
  <c r="V44" i="5" s="1"/>
  <c r="J44" i="5"/>
  <c r="U44" i="5" s="1"/>
  <c r="I44" i="5"/>
  <c r="T44" i="5" s="1"/>
  <c r="H44" i="5"/>
  <c r="S44" i="5" s="1"/>
  <c r="G44" i="5"/>
  <c r="R44" i="5" s="1"/>
  <c r="F44" i="5"/>
  <c r="Q44" i="5" s="1"/>
  <c r="E44" i="5"/>
  <c r="P44" i="5" s="1"/>
  <c r="D44" i="5"/>
  <c r="W43" i="5"/>
  <c r="V43" i="5"/>
  <c r="U43" i="5"/>
  <c r="T43" i="5"/>
  <c r="S43" i="5"/>
  <c r="R43" i="5"/>
  <c r="Q43" i="5"/>
  <c r="P43" i="5"/>
  <c r="J42" i="5"/>
  <c r="G42" i="5"/>
  <c r="R42" i="5" s="1"/>
  <c r="F42" i="5"/>
  <c r="Q42" i="5" s="1"/>
  <c r="W41" i="5"/>
  <c r="V41" i="5"/>
  <c r="U41" i="5"/>
  <c r="S41" i="5"/>
  <c r="R41" i="5"/>
  <c r="Q41" i="5"/>
  <c r="P41" i="5"/>
  <c r="J40" i="5"/>
  <c r="G40" i="5"/>
  <c r="G70" i="5" s="1"/>
  <c r="F40" i="5"/>
  <c r="W39" i="5"/>
  <c r="V39" i="5"/>
  <c r="U39" i="5"/>
  <c r="T39" i="5"/>
  <c r="S39" i="5"/>
  <c r="R39" i="5"/>
  <c r="Q39" i="5"/>
  <c r="P39" i="5"/>
  <c r="W38" i="5"/>
  <c r="T38" i="5"/>
  <c r="S38" i="5"/>
  <c r="R38" i="5"/>
  <c r="M38" i="5"/>
  <c r="X38" i="5" s="1"/>
  <c r="L38" i="5"/>
  <c r="L42" i="5" s="1"/>
  <c r="W42" i="5" s="1"/>
  <c r="K38" i="5"/>
  <c r="K42" i="5" s="1"/>
  <c r="V42" i="5" s="1"/>
  <c r="J38" i="5"/>
  <c r="J45" i="5" s="1"/>
  <c r="I38" i="5"/>
  <c r="I45" i="5" s="1"/>
  <c r="H38" i="5"/>
  <c r="H42" i="5" s="1"/>
  <c r="S42" i="5" s="1"/>
  <c r="G38" i="5"/>
  <c r="G45" i="5" s="1"/>
  <c r="F38" i="5"/>
  <c r="Q38" i="5" s="1"/>
  <c r="E38" i="5"/>
  <c r="E42" i="5" s="1"/>
  <c r="D38" i="5"/>
  <c r="D42" i="5" s="1"/>
  <c r="X37" i="5"/>
  <c r="W37" i="5"/>
  <c r="V37" i="5"/>
  <c r="U37" i="5"/>
  <c r="T37" i="5"/>
  <c r="S37" i="5"/>
  <c r="R37" i="5"/>
  <c r="Q37" i="5"/>
  <c r="P37" i="5"/>
  <c r="X36" i="5"/>
  <c r="W36" i="5"/>
  <c r="V36" i="5"/>
  <c r="S36" i="5"/>
  <c r="P36" i="5"/>
  <c r="M36" i="5"/>
  <c r="L36" i="5"/>
  <c r="K36" i="5"/>
  <c r="J36" i="5"/>
  <c r="U36" i="5" s="1"/>
  <c r="I36" i="5"/>
  <c r="T36" i="5" s="1"/>
  <c r="H36" i="5"/>
  <c r="G36" i="5"/>
  <c r="F36" i="5"/>
  <c r="R36" i="5" s="1"/>
  <c r="E36" i="5"/>
  <c r="D36" i="5"/>
  <c r="X35" i="5"/>
  <c r="W35" i="5"/>
  <c r="V35" i="5"/>
  <c r="U35" i="5"/>
  <c r="T35" i="5"/>
  <c r="S35" i="5"/>
  <c r="R35" i="5"/>
  <c r="Q35" i="5"/>
  <c r="P35" i="5"/>
  <c r="X34" i="5"/>
  <c r="W34" i="5"/>
  <c r="V34" i="5"/>
  <c r="U34" i="5"/>
  <c r="T34" i="5"/>
  <c r="S34" i="5"/>
  <c r="R34" i="5"/>
  <c r="Q34" i="5"/>
  <c r="P34" i="5"/>
  <c r="D30" i="5"/>
  <c r="J29" i="5"/>
  <c r="J89" i="5" s="1"/>
  <c r="I29" i="5"/>
  <c r="E29" i="5"/>
  <c r="E89" i="5" s="1"/>
  <c r="K28" i="5"/>
  <c r="K88" i="5" s="1"/>
  <c r="J28" i="5"/>
  <c r="U28" i="5" s="1"/>
  <c r="I28" i="5"/>
  <c r="T28" i="5" s="1"/>
  <c r="H28" i="5"/>
  <c r="S28" i="5" s="1"/>
  <c r="G28" i="5"/>
  <c r="G29" i="5" s="1"/>
  <c r="F28" i="5"/>
  <c r="F88" i="5" s="1"/>
  <c r="E28" i="5"/>
  <c r="E88" i="5" s="1"/>
  <c r="D28" i="5"/>
  <c r="V27" i="5"/>
  <c r="U27" i="5"/>
  <c r="T27" i="5"/>
  <c r="S27" i="5"/>
  <c r="R27" i="5"/>
  <c r="Q27" i="5"/>
  <c r="P27" i="5"/>
  <c r="L27" i="5"/>
  <c r="L87" i="5" s="1"/>
  <c r="E26" i="5"/>
  <c r="W25" i="5"/>
  <c r="V25" i="5"/>
  <c r="U25" i="5"/>
  <c r="T25" i="5"/>
  <c r="S25" i="5"/>
  <c r="R25" i="5"/>
  <c r="Q25" i="5"/>
  <c r="P25" i="5"/>
  <c r="W23" i="5"/>
  <c r="V23" i="5"/>
  <c r="U23" i="5"/>
  <c r="T23" i="5"/>
  <c r="S23" i="5"/>
  <c r="R23" i="5"/>
  <c r="Q23" i="5"/>
  <c r="P23" i="5"/>
  <c r="J22" i="5"/>
  <c r="K21" i="5"/>
  <c r="V21" i="5" s="1"/>
  <c r="J21" i="5"/>
  <c r="J81" i="5" s="1"/>
  <c r="I21" i="5"/>
  <c r="I81" i="5" s="1"/>
  <c r="H21" i="5"/>
  <c r="H29" i="5" s="1"/>
  <c r="G21" i="5"/>
  <c r="R21" i="5" s="1"/>
  <c r="F21" i="5"/>
  <c r="Q21" i="5" s="1"/>
  <c r="E21" i="5"/>
  <c r="P21" i="5" s="1"/>
  <c r="D21" i="5"/>
  <c r="D29" i="5" s="1"/>
  <c r="V20" i="5"/>
  <c r="U20" i="5"/>
  <c r="T20" i="5"/>
  <c r="S20" i="5"/>
  <c r="R20" i="5"/>
  <c r="Q20" i="5"/>
  <c r="P20" i="5"/>
  <c r="L20" i="5"/>
  <c r="L80" i="5" s="1"/>
  <c r="J19" i="5"/>
  <c r="W18" i="5"/>
  <c r="V18" i="5"/>
  <c r="U18" i="5"/>
  <c r="T18" i="5"/>
  <c r="S18" i="5"/>
  <c r="R18" i="5"/>
  <c r="Q18" i="5"/>
  <c r="P18" i="5"/>
  <c r="J17" i="5"/>
  <c r="W16" i="5"/>
  <c r="V16" i="5"/>
  <c r="U16" i="5"/>
  <c r="S16" i="5"/>
  <c r="R16" i="5"/>
  <c r="Q16" i="5"/>
  <c r="P16" i="5"/>
  <c r="L16" i="5"/>
  <c r="L21" i="5" s="1"/>
  <c r="L15" i="5"/>
  <c r="J15" i="5"/>
  <c r="G15" i="5"/>
  <c r="G30" i="5" s="1"/>
  <c r="E15" i="5"/>
  <c r="E24" i="5" s="1"/>
  <c r="D15" i="5"/>
  <c r="D26" i="5" s="1"/>
  <c r="L14" i="5"/>
  <c r="W14" i="5" s="1"/>
  <c r="K14" i="5"/>
  <c r="V14" i="5" s="1"/>
  <c r="J14" i="5"/>
  <c r="J74" i="5" s="1"/>
  <c r="I14" i="5"/>
  <c r="I74" i="5" s="1"/>
  <c r="H14" i="5"/>
  <c r="H74" i="5" s="1"/>
  <c r="G14" i="5"/>
  <c r="G74" i="5" s="1"/>
  <c r="F14" i="5"/>
  <c r="F74" i="5" s="1"/>
  <c r="E14" i="5"/>
  <c r="E74" i="5" s="1"/>
  <c r="D14" i="5"/>
  <c r="D74" i="5" s="1"/>
  <c r="W13" i="5"/>
  <c r="V13" i="5"/>
  <c r="U13" i="5"/>
  <c r="T13" i="5"/>
  <c r="S13" i="5"/>
  <c r="R13" i="5"/>
  <c r="Q13" i="5"/>
  <c r="P13" i="5"/>
  <c r="L12" i="5"/>
  <c r="L72" i="5" s="1"/>
  <c r="H12" i="5"/>
  <c r="F12" i="5"/>
  <c r="F72" i="5" s="1"/>
  <c r="E12" i="5"/>
  <c r="E72" i="5" s="1"/>
  <c r="D12" i="5"/>
  <c r="D72" i="5" s="1"/>
  <c r="W11" i="5"/>
  <c r="V11" i="5"/>
  <c r="U11" i="5"/>
  <c r="T11" i="5"/>
  <c r="S11" i="5"/>
  <c r="R11" i="5"/>
  <c r="Q11" i="5"/>
  <c r="P11" i="5"/>
  <c r="L10" i="5"/>
  <c r="I10" i="5"/>
  <c r="G10" i="5"/>
  <c r="R10" i="5" s="1"/>
  <c r="F10" i="5"/>
  <c r="F70" i="5" s="1"/>
  <c r="E10" i="5"/>
  <c r="P10" i="5" s="1"/>
  <c r="D10" i="5"/>
  <c r="W9" i="5"/>
  <c r="V9" i="5"/>
  <c r="T9" i="5"/>
  <c r="S9" i="5"/>
  <c r="R9" i="5"/>
  <c r="Q9" i="5"/>
  <c r="P9" i="5"/>
  <c r="X8" i="5"/>
  <c r="U8" i="5"/>
  <c r="R8" i="5"/>
  <c r="Q8" i="5"/>
  <c r="P8" i="5"/>
  <c r="M8" i="5"/>
  <c r="M68" i="5" s="1"/>
  <c r="L8" i="5"/>
  <c r="W8" i="5" s="1"/>
  <c r="K8" i="5"/>
  <c r="K15" i="5" s="1"/>
  <c r="J8" i="5"/>
  <c r="J12" i="5" s="1"/>
  <c r="I8" i="5"/>
  <c r="I68" i="5" s="1"/>
  <c r="H8" i="5"/>
  <c r="H68" i="5" s="1"/>
  <c r="G8" i="5"/>
  <c r="G68" i="5" s="1"/>
  <c r="F8" i="5"/>
  <c r="F68" i="5" s="1"/>
  <c r="E8" i="5"/>
  <c r="E68" i="5" s="1"/>
  <c r="E70" i="5" s="1"/>
  <c r="D8" i="5"/>
  <c r="X7" i="5"/>
  <c r="W7" i="5"/>
  <c r="V7" i="5"/>
  <c r="U7" i="5"/>
  <c r="T7" i="5"/>
  <c r="S7" i="5"/>
  <c r="R7" i="5"/>
  <c r="Q7" i="5"/>
  <c r="P7" i="5"/>
  <c r="V6" i="5"/>
  <c r="U6" i="5"/>
  <c r="T6" i="5"/>
  <c r="Q6" i="5"/>
  <c r="M6" i="5"/>
  <c r="M66" i="5" s="1"/>
  <c r="L6" i="5"/>
  <c r="L66" i="5" s="1"/>
  <c r="K6" i="5"/>
  <c r="K66" i="5" s="1"/>
  <c r="J6" i="5"/>
  <c r="J66" i="5" s="1"/>
  <c r="I6" i="5"/>
  <c r="I66" i="5" s="1"/>
  <c r="H6" i="5"/>
  <c r="S6" i="5" s="1"/>
  <c r="G6" i="5"/>
  <c r="R6" i="5" s="1"/>
  <c r="F6" i="5"/>
  <c r="E6" i="5"/>
  <c r="E66" i="5" s="1"/>
  <c r="D6" i="5"/>
  <c r="D66" i="5" s="1"/>
  <c r="X5" i="5"/>
  <c r="W5" i="5"/>
  <c r="V5" i="5"/>
  <c r="U5" i="5"/>
  <c r="T5" i="5"/>
  <c r="S5" i="5"/>
  <c r="R5" i="5"/>
  <c r="Q5" i="5"/>
  <c r="P5" i="5"/>
  <c r="X4" i="5"/>
  <c r="W4" i="5"/>
  <c r="V4" i="5"/>
  <c r="U4" i="5"/>
  <c r="T4" i="5"/>
  <c r="S4" i="5"/>
  <c r="R4" i="5"/>
  <c r="Q4" i="5"/>
  <c r="P4" i="5"/>
  <c r="W10" i="5" l="1"/>
  <c r="G90" i="5"/>
  <c r="T29" i="5"/>
  <c r="G47" i="5"/>
  <c r="G56" i="5"/>
  <c r="R45" i="5"/>
  <c r="S45" i="5"/>
  <c r="G54" i="5"/>
  <c r="G52" i="5"/>
  <c r="Q59" i="5"/>
  <c r="S29" i="5"/>
  <c r="H89" i="5"/>
  <c r="J72" i="5"/>
  <c r="U12" i="5"/>
  <c r="L26" i="5"/>
  <c r="R29" i="5"/>
  <c r="G89" i="5"/>
  <c r="I47" i="5"/>
  <c r="I56" i="5"/>
  <c r="T45" i="5"/>
  <c r="I54" i="5"/>
  <c r="I52" i="5"/>
  <c r="H49" i="5"/>
  <c r="S59" i="5"/>
  <c r="V15" i="5"/>
  <c r="K26" i="5"/>
  <c r="K24" i="5"/>
  <c r="K22" i="5"/>
  <c r="K30" i="5"/>
  <c r="K75" i="5"/>
  <c r="K17" i="5"/>
  <c r="H72" i="5"/>
  <c r="L81" i="5"/>
  <c r="W21" i="5"/>
  <c r="L30" i="5"/>
  <c r="J47" i="5"/>
  <c r="V47" i="5" s="1"/>
  <c r="J56" i="5"/>
  <c r="U45" i="5"/>
  <c r="J54" i="5"/>
  <c r="U54" i="5" s="1"/>
  <c r="J52" i="5"/>
  <c r="J75" i="5"/>
  <c r="Q40" i="5"/>
  <c r="V56" i="5"/>
  <c r="L56" i="5"/>
  <c r="W56" i="5" s="1"/>
  <c r="U15" i="5"/>
  <c r="J82" i="5"/>
  <c r="I70" i="5"/>
  <c r="P26" i="5"/>
  <c r="P42" i="5"/>
  <c r="L59" i="5"/>
  <c r="W59" i="5" s="1"/>
  <c r="W58" i="5"/>
  <c r="T59" i="5"/>
  <c r="Q28" i="5"/>
  <c r="Q10" i="5"/>
  <c r="P12" i="5"/>
  <c r="P14" i="5"/>
  <c r="W15" i="5"/>
  <c r="S21" i="5"/>
  <c r="G22" i="5"/>
  <c r="W27" i="5"/>
  <c r="V28" i="5"/>
  <c r="U29" i="5"/>
  <c r="R40" i="5"/>
  <c r="E45" i="5"/>
  <c r="W46" i="5"/>
  <c r="S51" i="5"/>
  <c r="W57" i="5"/>
  <c r="V58" i="5"/>
  <c r="F66" i="5"/>
  <c r="J68" i="5"/>
  <c r="W6" i="5"/>
  <c r="S8" i="5"/>
  <c r="Q12" i="5"/>
  <c r="Q14" i="5"/>
  <c r="P15" i="5"/>
  <c r="D17" i="5"/>
  <c r="L17" i="5"/>
  <c r="T21" i="5"/>
  <c r="G24" i="5"/>
  <c r="L28" i="5"/>
  <c r="K29" i="5"/>
  <c r="J30" i="5"/>
  <c r="Q36" i="5"/>
  <c r="U38" i="5"/>
  <c r="H40" i="5"/>
  <c r="S40" i="5" s="1"/>
  <c r="F45" i="5"/>
  <c r="D47" i="5"/>
  <c r="D49" i="5" s="1"/>
  <c r="L47" i="5"/>
  <c r="H52" i="5"/>
  <c r="S52" i="5" s="1"/>
  <c r="G66" i="5"/>
  <c r="K68" i="5"/>
  <c r="L74" i="5"/>
  <c r="J77" i="5"/>
  <c r="F81" i="5"/>
  <c r="H88" i="5"/>
  <c r="P6" i="5"/>
  <c r="X6" i="5"/>
  <c r="T8" i="5"/>
  <c r="H10" i="5"/>
  <c r="T10" i="5" s="1"/>
  <c r="G12" i="5"/>
  <c r="S12" i="5" s="1"/>
  <c r="R14" i="5"/>
  <c r="F15" i="5"/>
  <c r="R15" i="5" s="1"/>
  <c r="E17" i="5"/>
  <c r="U21" i="5"/>
  <c r="G26" i="5"/>
  <c r="P28" i="5"/>
  <c r="V38" i="5"/>
  <c r="I40" i="5"/>
  <c r="U40" i="5" s="1"/>
  <c r="I42" i="5"/>
  <c r="T42" i="5" s="1"/>
  <c r="H54" i="5"/>
  <c r="P58" i="5"/>
  <c r="H66" i="5"/>
  <c r="L68" i="5"/>
  <c r="D75" i="5"/>
  <c r="L76" i="5"/>
  <c r="G81" i="5"/>
  <c r="I88" i="5"/>
  <c r="H56" i="5"/>
  <c r="S56" i="5" s="1"/>
  <c r="Q58" i="5"/>
  <c r="L60" i="5"/>
  <c r="E75" i="5"/>
  <c r="H81" i="5"/>
  <c r="J88" i="5"/>
  <c r="I89" i="5"/>
  <c r="P29" i="5"/>
  <c r="V8" i="5"/>
  <c r="J10" i="5"/>
  <c r="I12" i="5"/>
  <c r="T14" i="5"/>
  <c r="H15" i="5"/>
  <c r="G17" i="5"/>
  <c r="J24" i="5"/>
  <c r="R28" i="5"/>
  <c r="F29" i="5"/>
  <c r="E30" i="5"/>
  <c r="P38" i="5"/>
  <c r="K40" i="5"/>
  <c r="V40" i="5" s="1"/>
  <c r="K52" i="5"/>
  <c r="V52" i="5" s="1"/>
  <c r="R58" i="5"/>
  <c r="S14" i="5"/>
  <c r="W20" i="5"/>
  <c r="K10" i="5"/>
  <c r="U14" i="5"/>
  <c r="I15" i="5"/>
  <c r="D22" i="5"/>
  <c r="L22" i="5"/>
  <c r="J26" i="5"/>
  <c r="D40" i="5"/>
  <c r="L40" i="5"/>
  <c r="D52" i="5"/>
  <c r="L52" i="5"/>
  <c r="W52" i="5" s="1"/>
  <c r="K54" i="5"/>
  <c r="V54" i="5" s="1"/>
  <c r="L70" i="5"/>
  <c r="G75" i="5"/>
  <c r="G82" i="5" s="1"/>
  <c r="K12" i="5"/>
  <c r="K72" i="5" s="1"/>
  <c r="E22" i="5"/>
  <c r="D24" i="5"/>
  <c r="P24" i="5" s="1"/>
  <c r="L24" i="5"/>
  <c r="E40" i="5"/>
  <c r="V45" i="5"/>
  <c r="D54" i="5"/>
  <c r="L54" i="5"/>
  <c r="W54" i="5" s="1"/>
  <c r="K81" i="5"/>
  <c r="W45" i="5"/>
  <c r="K89" i="5" l="1"/>
  <c r="V29" i="5"/>
  <c r="L90" i="5"/>
  <c r="W30" i="5"/>
  <c r="W22" i="5"/>
  <c r="L82" i="5"/>
  <c r="H30" i="5"/>
  <c r="H26" i="5"/>
  <c r="H75" i="5"/>
  <c r="H17" i="5"/>
  <c r="S15" i="5"/>
  <c r="H24" i="5"/>
  <c r="H22" i="5"/>
  <c r="D90" i="5"/>
  <c r="D86" i="5"/>
  <c r="D84" i="5"/>
  <c r="D82" i="5"/>
  <c r="J90" i="5"/>
  <c r="U30" i="5"/>
  <c r="K82" i="5"/>
  <c r="V22" i="5"/>
  <c r="T54" i="5"/>
  <c r="P40" i="5"/>
  <c r="I75" i="5"/>
  <c r="I17" i="5"/>
  <c r="T15" i="5"/>
  <c r="I26" i="5"/>
  <c r="T26" i="5" s="1"/>
  <c r="I24" i="5"/>
  <c r="I22" i="5"/>
  <c r="I30" i="5"/>
  <c r="I72" i="5"/>
  <c r="T12" i="5"/>
  <c r="L49" i="5"/>
  <c r="W49" i="5" s="1"/>
  <c r="W47" i="5"/>
  <c r="L88" i="5"/>
  <c r="L29" i="5"/>
  <c r="W28" i="5"/>
  <c r="V26" i="5"/>
  <c r="K86" i="5"/>
  <c r="T56" i="5"/>
  <c r="G49" i="5"/>
  <c r="S49" i="5" s="1"/>
  <c r="R47" i="5"/>
  <c r="W24" i="5"/>
  <c r="L84" i="5"/>
  <c r="P30" i="5"/>
  <c r="E90" i="5"/>
  <c r="U10" i="5"/>
  <c r="J70" i="5"/>
  <c r="E77" i="5"/>
  <c r="P17" i="5"/>
  <c r="E19" i="5"/>
  <c r="G84" i="5"/>
  <c r="R24" i="5"/>
  <c r="U52" i="5"/>
  <c r="I49" i="5"/>
  <c r="T49" i="5" s="1"/>
  <c r="T47" i="5"/>
  <c r="E86" i="5"/>
  <c r="E84" i="5"/>
  <c r="E82" i="5"/>
  <c r="V10" i="5"/>
  <c r="K70" i="5"/>
  <c r="Q29" i="5"/>
  <c r="F89" i="5"/>
  <c r="S54" i="5"/>
  <c r="F22" i="5"/>
  <c r="Q22" i="5" s="1"/>
  <c r="F30" i="5"/>
  <c r="F75" i="5"/>
  <c r="F82" i="5" s="1"/>
  <c r="Q15" i="5"/>
  <c r="F26" i="5"/>
  <c r="F17" i="5"/>
  <c r="F24" i="5"/>
  <c r="F52" i="5"/>
  <c r="Q52" i="5" s="1"/>
  <c r="F56" i="5"/>
  <c r="Q56" i="5" s="1"/>
  <c r="Q45" i="5"/>
  <c r="F54" i="5"/>
  <c r="F47" i="5"/>
  <c r="G86" i="5"/>
  <c r="P22" i="5"/>
  <c r="W40" i="5"/>
  <c r="L77" i="5"/>
  <c r="L19" i="5"/>
  <c r="W17" i="5"/>
  <c r="E54" i="5"/>
  <c r="P54" i="5" s="1"/>
  <c r="E52" i="5"/>
  <c r="P52" i="5" s="1"/>
  <c r="E47" i="5"/>
  <c r="E56" i="5"/>
  <c r="P56" i="5" s="1"/>
  <c r="P45" i="5"/>
  <c r="K77" i="5"/>
  <c r="K19" i="5"/>
  <c r="V17" i="5"/>
  <c r="S47" i="5"/>
  <c r="R54" i="5"/>
  <c r="U42" i="5"/>
  <c r="V24" i="5"/>
  <c r="K84" i="5"/>
  <c r="W12" i="5"/>
  <c r="U24" i="5"/>
  <c r="J84" i="5"/>
  <c r="T40" i="5"/>
  <c r="G72" i="5"/>
  <c r="R12" i="5"/>
  <c r="D77" i="5"/>
  <c r="D19" i="5"/>
  <c r="D79" i="5" s="1"/>
  <c r="U56" i="5"/>
  <c r="W26" i="5"/>
  <c r="L86" i="5"/>
  <c r="J86" i="5"/>
  <c r="G77" i="5"/>
  <c r="G19" i="5"/>
  <c r="R17" i="5"/>
  <c r="S10" i="5"/>
  <c r="H70" i="5"/>
  <c r="U47" i="5"/>
  <c r="J49" i="5"/>
  <c r="K90" i="5"/>
  <c r="V30" i="5"/>
  <c r="T52" i="5"/>
  <c r="U49" i="5" l="1"/>
  <c r="J79" i="5"/>
  <c r="V49" i="5"/>
  <c r="U26" i="5"/>
  <c r="F77" i="5"/>
  <c r="Q17" i="5"/>
  <c r="F19" i="5"/>
  <c r="S26" i="5"/>
  <c r="H86" i="5"/>
  <c r="R52" i="5"/>
  <c r="F86" i="5"/>
  <c r="Q26" i="5"/>
  <c r="R22" i="5"/>
  <c r="I90" i="5"/>
  <c r="T30" i="5"/>
  <c r="R56" i="5"/>
  <c r="S30" i="5"/>
  <c r="H90" i="5"/>
  <c r="Q47" i="5"/>
  <c r="F49" i="5"/>
  <c r="I82" i="5"/>
  <c r="T22" i="5"/>
  <c r="U22" i="5"/>
  <c r="K79" i="5"/>
  <c r="V19" i="5"/>
  <c r="L79" i="5"/>
  <c r="W19" i="5"/>
  <c r="Q54" i="5"/>
  <c r="P19" i="5"/>
  <c r="L89" i="5"/>
  <c r="W29" i="5"/>
  <c r="I84" i="5"/>
  <c r="T24" i="5"/>
  <c r="H82" i="5"/>
  <c r="S22" i="5"/>
  <c r="Q30" i="5"/>
  <c r="F90" i="5"/>
  <c r="R30" i="5"/>
  <c r="H84" i="5"/>
  <c r="S24" i="5"/>
  <c r="R19" i="5"/>
  <c r="G79" i="5"/>
  <c r="R49" i="5"/>
  <c r="I19" i="5"/>
  <c r="T17" i="5"/>
  <c r="I77" i="5"/>
  <c r="U17" i="5"/>
  <c r="H77" i="5"/>
  <c r="H19" i="5"/>
  <c r="S17" i="5"/>
  <c r="E49" i="5"/>
  <c r="P49" i="5" s="1"/>
  <c r="P47" i="5"/>
  <c r="R26" i="5"/>
  <c r="F84" i="5"/>
  <c r="Q24" i="5"/>
  <c r="F79" i="5" l="1"/>
  <c r="Q19" i="5"/>
  <c r="T19" i="5"/>
  <c r="I79" i="5"/>
  <c r="U19" i="5"/>
  <c r="E79" i="5"/>
  <c r="Q49" i="5"/>
  <c r="S19" i="5"/>
  <c r="H79" i="5"/>
</calcChain>
</file>

<file path=xl/sharedStrings.xml><?xml version="1.0" encoding="utf-8"?>
<sst xmlns="http://schemas.openxmlformats.org/spreadsheetml/2006/main" count="93" uniqueCount="35">
  <si>
    <t>การส่งออก</t>
  </si>
  <si>
    <t>อัตราขยายตัว</t>
  </si>
  <si>
    <t>มูลค่า : ล้านบาท</t>
  </si>
  <si>
    <t>หน่วย : ร้อยละ</t>
  </si>
  <si>
    <t>Q1</t>
  </si>
  <si>
    <t>Q2</t>
  </si>
  <si>
    <t>H1</t>
  </si>
  <si>
    <t>Q3</t>
  </si>
  <si>
    <t>Q4</t>
  </si>
  <si>
    <t>H2</t>
  </si>
  <si>
    <t>การนำเข้า</t>
  </si>
  <si>
    <t>ดุลการค้า</t>
  </si>
  <si>
    <t>ที่มา : ศูนย์เทคโนโลยีสารสนเทศและการสื่อสาร สำนักงานปลัดกระทรวงพาณิชย์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</si>
  <si>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</si>
  <si>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</si>
  <si>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</si>
  <si>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</si>
  <si>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</si>
  <si>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</si>
  <si>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</si>
  <si>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</si>
  <si>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</si>
  <si>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</si>
  <si>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</si>
  <si>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</si>
  <si>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>ม.ค.-ธ.ค.</t>
  </si>
  <si>
    <t>หมายเหตุ : ปี 2568 เป็นตัวเลขเบื้องต้น</t>
  </si>
  <si>
    <t>ม.ค.-ก.พ.</t>
  </si>
  <si>
    <t>ม.ค.-เม.ย.</t>
  </si>
  <si>
    <t>ม.ค.-พ.ค.</t>
  </si>
  <si>
    <t>ม.ค.-ก.ค.</t>
  </si>
  <si>
    <t>ม.ค.-ส.ค.</t>
  </si>
  <si>
    <t>ม.ค.-ก.ย.</t>
  </si>
  <si>
    <t>ม.ค.-ต.ค.</t>
  </si>
  <si>
    <t>ม.ค.-พ.ย.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</si>
</sst>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.0"/>
    <numFmt numFmtId="165" formatCode="0.0_ ;[Red]\-0.0\ "/>
    <numFmt numFmtId="166" formatCode="0.00_ ;[Red]\-0.00\ "/>
    <numFmt numFmtId="167" formatCode="#,##0.00_ ;[Red]\-#,##0.00\ "/>
  </numFmts>
  <fonts count="28" x14ac:knownFonts="1">
    <font>
      <sz val="14"/>
      <name val="AngsanaUPC"/>
    </font>
    <font>
      <sz val="14"/>
      <name val="AngsanaUPC"/>
      <family val="1"/>
    </font>
    <font>
      <sz val="12"/>
      <name val="TH Sarabun New"/>
      <family val="2"/>
    </font>
    <font>
      <b/>
      <sz val="12"/>
      <name val="TH SarabunPSK"/>
      <family val="2"/>
    </font>
    <font>
      <sz val="14"/>
      <name val="AngsanaUPC"/>
      <family val="1"/>
      <charset val="222"/>
    </font>
    <font>
      <b/>
      <sz val="12"/>
      <name val="TH Sarabun New"/>
      <family val="2"/>
    </font>
    <font>
      <b/>
      <sz val="14"/>
      <name val="TH SarabunPSK"/>
      <family val="2"/>
    </font>
    <font>
      <sz val="13"/>
      <name val="TH Sarabun New"/>
      <family val="2"/>
    </font>
    <font>
      <sz val="14"/>
      <name val="DilleniaUPC"/>
      <family val="1"/>
    </font>
    <font>
      <sz val="14"/>
      <name val="TH Sarabun New"/>
      <family val="2"/>
    </font>
    <font>
      <b/>
      <sz val="13"/>
      <name val="TH Sarabun New"/>
      <family val="2"/>
    </font>
    <font>
      <b/>
      <sz val="11"/>
      <name val="TH Sarabun New"/>
      <family val="2"/>
    </font>
    <font>
      <b/>
      <sz val="14"/>
      <name val="TH Sarabun New"/>
      <family val="2"/>
    </font>
    <font>
      <sz val="12"/>
      <color rgb="FF000000"/>
      <name val="TH Sarabun New"/>
      <family val="2"/>
    </font>
    <font>
      <sz val="14"/>
      <color theme="0" tint="-0.249977111117893"/>
      <name val="TH Sarabun New"/>
      <family val="2"/>
    </font>
    <font>
      <b/>
      <sz val="13"/>
      <name val="THSarabunNew"/>
    </font>
    <font>
      <sz val="14"/>
      <name val="THSarabunNew"/>
    </font>
    <font>
      <sz val="12"/>
      <name val="TH SarabunPSK"/>
      <family val="2"/>
    </font>
    <font>
      <sz val="12"/>
      <color theme="1"/>
      <name val="TH SarabunPSK"/>
      <family val="2"/>
    </font>
    <font>
      <sz val="14"/>
      <color theme="0" tint="-0.249977111117893"/>
      <name val="TH SarabunPSK"/>
      <family val="2"/>
    </font>
    <font>
      <b/>
      <sz val="12"/>
      <color theme="1"/>
      <name val="TH SarabunPSK"/>
      <family val="2"/>
    </font>
    <font>
      <sz val="11"/>
      <color rgb="FF000000"/>
      <name val="Calibri"/>
      <family val="2"/>
    </font>
    <font>
      <sz val="12"/>
      <color rgb="FF000000"/>
      <name val="TH SarabunPSK"/>
      <family val="2"/>
    </font>
    <font>
      <b/>
      <sz val="15"/>
      <name val="TH SarabunPSK"/>
      <family val="2"/>
    </font>
    <font>
      <sz val="15"/>
      <color theme="0" tint="-0.249977111117893"/>
      <name val="TH SarabunPSK"/>
      <family val="2"/>
    </font>
    <font>
      <sz val="12"/>
      <name val="THSarabunNew"/>
    </font>
    <font>
      <sz val="14"/>
      <name val="TH SarabunPSK"/>
      <family val="2"/>
    </font>
    <font>
      <sz val="13"/>
      <name val="AngsanaUPC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/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0" fontId="1" fillId="0" borderId="0"/>
    <xf numFmtId="0" fontId="8" fillId="0" borderId="0"/>
    <xf numFmtId="0" fontId="4" fillId="0" borderId="0"/>
  </cellStyleXfs>
  <cellXfs count="107">
    <xf numFmtId="0" fontId="0" fillId="0" borderId="0" xfId="0"/>
    <xf numFmtId="164" fontId="3" fillId="0" borderId="3" xfId="1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65" fontId="3" fillId="0" borderId="3" xfId="0" applyNumberFormat="1" applyFont="1" applyBorder="1" applyAlignment="1">
      <alignment vertical="center"/>
    </xf>
    <xf numFmtId="0" fontId="5" fillId="0" borderId="3" xfId="0" applyFont="1" applyBorder="1" applyAlignment="1">
      <alignment horizontal="left" vertical="center"/>
    </xf>
    <xf numFmtId="0" fontId="5" fillId="0" borderId="1" xfId="0" quotePrefix="1" applyFont="1" applyBorder="1" applyAlignment="1">
      <alignment horizontal="center" vertical="center"/>
    </xf>
    <xf numFmtId="1" fontId="7" fillId="0" borderId="0" xfId="0" applyNumberFormat="1" applyFont="1" applyAlignment="1">
      <alignment vertical="center"/>
    </xf>
    <xf numFmtId="164" fontId="3" fillId="0" borderId="3" xfId="1" applyNumberFormat="1" applyFont="1" applyFill="1" applyBorder="1" applyAlignment="1">
      <alignment vertical="center"/>
    </xf>
    <xf numFmtId="164" fontId="2" fillId="0" borderId="4" xfId="1" applyNumberFormat="1" applyFont="1" applyBorder="1" applyAlignment="1">
      <alignment vertical="center"/>
    </xf>
    <xf numFmtId="164" fontId="2" fillId="0" borderId="3" xfId="1" applyNumberFormat="1" applyFont="1" applyBorder="1" applyAlignment="1">
      <alignment vertical="center"/>
    </xf>
    <xf numFmtId="164" fontId="5" fillId="0" borderId="3" xfId="1" applyNumberFormat="1" applyFont="1" applyBorder="1" applyAlignment="1">
      <alignment horizontal="center" vertical="center"/>
    </xf>
    <xf numFmtId="164" fontId="5" fillId="0" borderId="3" xfId="1" applyNumberFormat="1" applyFont="1" applyBorder="1" applyAlignment="1">
      <alignment vertical="center"/>
    </xf>
    <xf numFmtId="164" fontId="5" fillId="0" borderId="3" xfId="1" applyNumberFormat="1" applyFont="1" applyFill="1" applyBorder="1" applyAlignment="1">
      <alignment vertical="center"/>
    </xf>
    <xf numFmtId="164" fontId="2" fillId="0" borderId="3" xfId="1" applyNumberFormat="1" applyFont="1" applyFill="1" applyBorder="1" applyAlignment="1">
      <alignment vertical="center"/>
    </xf>
    <xf numFmtId="164" fontId="5" fillId="0" borderId="5" xfId="1" applyNumberFormat="1" applyFont="1" applyBorder="1" applyAlignment="1">
      <alignment vertical="center"/>
    </xf>
    <xf numFmtId="164" fontId="5" fillId="0" borderId="5" xfId="1" applyNumberFormat="1" applyFont="1" applyFill="1" applyBorder="1" applyAlignment="1">
      <alignment vertical="center"/>
    </xf>
    <xf numFmtId="164" fontId="5" fillId="0" borderId="1" xfId="1" applyNumberFormat="1" applyFont="1" applyBorder="1" applyAlignment="1">
      <alignment vertical="center"/>
    </xf>
    <xf numFmtId="164" fontId="5" fillId="0" borderId="1" xfId="1" applyNumberFormat="1" applyFont="1" applyFill="1" applyBorder="1" applyAlignment="1">
      <alignment vertical="center"/>
    </xf>
    <xf numFmtId="164" fontId="2" fillId="0" borderId="4" xfId="1" applyNumberFormat="1" applyFont="1" applyFill="1" applyBorder="1" applyAlignment="1">
      <alignment vertical="center"/>
    </xf>
    <xf numFmtId="0" fontId="9" fillId="0" borderId="0" xfId="3" applyFont="1" applyAlignment="1">
      <alignment horizontal="right" vertical="top"/>
    </xf>
    <xf numFmtId="0" fontId="7" fillId="0" borderId="0" xfId="3" applyFont="1"/>
    <xf numFmtId="0" fontId="10" fillId="0" borderId="0" xfId="0" applyFont="1" applyAlignment="1">
      <alignment horizontal="centerContinuous"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165" fontId="2" fillId="0" borderId="4" xfId="0" applyNumberFormat="1" applyFont="1" applyBorder="1" applyAlignment="1">
      <alignment vertical="center"/>
    </xf>
    <xf numFmtId="165" fontId="2" fillId="0" borderId="3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165" fontId="5" fillId="0" borderId="3" xfId="0" applyNumberFormat="1" applyFont="1" applyBorder="1" applyAlignment="1">
      <alignment vertical="center"/>
    </xf>
    <xf numFmtId="164" fontId="13" fillId="0" borderId="3" xfId="0" applyNumberFormat="1" applyFont="1" applyBorder="1" applyAlignment="1">
      <alignment horizontal="right" vertical="center"/>
    </xf>
    <xf numFmtId="165" fontId="5" fillId="0" borderId="1" xfId="0" applyNumberFormat="1" applyFont="1" applyBorder="1" applyAlignment="1">
      <alignment vertical="center"/>
    </xf>
    <xf numFmtId="0" fontId="9" fillId="0" borderId="0" xfId="4" applyFont="1" applyAlignment="1">
      <alignment horizontal="left" vertical="center"/>
    </xf>
    <xf numFmtId="0" fontId="14" fillId="0" borderId="0" xfId="4" applyFont="1" applyAlignment="1">
      <alignment vertical="center"/>
    </xf>
    <xf numFmtId="0" fontId="15" fillId="0" borderId="0" xfId="0" applyFont="1" applyAlignment="1">
      <alignment horizontal="centerContinuous" vertical="center"/>
    </xf>
    <xf numFmtId="0" fontId="16" fillId="0" borderId="0" xfId="0" applyFont="1" applyAlignment="1">
      <alignment vertical="center"/>
    </xf>
    <xf numFmtId="0" fontId="15" fillId="0" borderId="0" xfId="2" applyFont="1" applyAlignment="1">
      <alignment vertical="center"/>
    </xf>
    <xf numFmtId="0" fontId="2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5" fillId="0" borderId="6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0" borderId="0" xfId="4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17" fillId="0" borderId="4" xfId="1" applyNumberFormat="1" applyFont="1" applyBorder="1" applyAlignment="1">
      <alignment vertical="center"/>
    </xf>
    <xf numFmtId="164" fontId="18" fillId="0" borderId="4" xfId="1" applyNumberFormat="1" applyFont="1" applyBorder="1" applyAlignment="1">
      <alignment vertical="center"/>
    </xf>
    <xf numFmtId="164" fontId="2" fillId="0" borderId="8" xfId="1" applyNumberFormat="1" applyFont="1" applyBorder="1" applyAlignment="1">
      <alignment vertical="center"/>
    </xf>
    <xf numFmtId="164" fontId="2" fillId="0" borderId="8" xfId="1" applyNumberFormat="1" applyFont="1" applyFill="1" applyBorder="1" applyAlignment="1">
      <alignment vertical="center"/>
    </xf>
    <xf numFmtId="166" fontId="17" fillId="0" borderId="4" xfId="0" applyNumberFormat="1" applyFont="1" applyBorder="1" applyAlignment="1">
      <alignment vertical="center"/>
    </xf>
    <xf numFmtId="165" fontId="17" fillId="0" borderId="4" xfId="0" applyNumberFormat="1" applyFont="1" applyBorder="1" applyAlignment="1">
      <alignment vertical="center"/>
    </xf>
    <xf numFmtId="166" fontId="2" fillId="0" borderId="4" xfId="0" applyNumberFormat="1" applyFont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9" fillId="0" borderId="0" xfId="0" applyFont="1"/>
    <xf numFmtId="164" fontId="17" fillId="0" borderId="3" xfId="1" applyNumberFormat="1" applyFont="1" applyBorder="1" applyAlignment="1">
      <alignment vertical="center"/>
    </xf>
    <xf numFmtId="164" fontId="18" fillId="0" borderId="3" xfId="1" applyNumberFormat="1" applyFont="1" applyBorder="1" applyAlignment="1">
      <alignment vertical="center"/>
    </xf>
    <xf numFmtId="166" fontId="17" fillId="0" borderId="3" xfId="0" applyNumberFormat="1" applyFont="1" applyBorder="1" applyAlignment="1">
      <alignment vertical="center"/>
    </xf>
    <xf numFmtId="165" fontId="17" fillId="0" borderId="3" xfId="0" applyNumberFormat="1" applyFont="1" applyBorder="1" applyAlignment="1">
      <alignment vertical="center"/>
    </xf>
    <xf numFmtId="0" fontId="6" fillId="0" borderId="0" xfId="4" applyFont="1" applyAlignment="1">
      <alignment horizontal="left" vertical="center"/>
    </xf>
    <xf numFmtId="0" fontId="19" fillId="0" borderId="8" xfId="4" applyFont="1" applyBorder="1" applyAlignment="1">
      <alignment horizontal="left" vertical="center"/>
    </xf>
    <xf numFmtId="164" fontId="20" fillId="0" borderId="3" xfId="1" applyNumberFormat="1" applyFont="1" applyBorder="1" applyAlignment="1">
      <alignment vertical="center"/>
    </xf>
    <xf numFmtId="166" fontId="3" fillId="0" borderId="3" xfId="0" applyNumberFormat="1" applyFont="1" applyBorder="1" applyAlignment="1">
      <alignment vertical="center"/>
    </xf>
    <xf numFmtId="43" fontId="21" fillId="0" borderId="0" xfId="0" applyNumberFormat="1" applyFont="1"/>
    <xf numFmtId="0" fontId="12" fillId="0" borderId="0" xfId="4" applyFont="1" applyAlignment="1">
      <alignment horizontal="left" vertical="center"/>
    </xf>
    <xf numFmtId="0" fontId="14" fillId="0" borderId="8" xfId="4" applyFont="1" applyBorder="1" applyAlignment="1">
      <alignment horizontal="left" vertical="center"/>
    </xf>
    <xf numFmtId="166" fontId="5" fillId="0" borderId="3" xfId="0" applyNumberFormat="1" applyFont="1" applyBorder="1" applyAlignment="1">
      <alignment vertical="center"/>
    </xf>
    <xf numFmtId="0" fontId="19" fillId="0" borderId="0" xfId="4" applyFont="1" applyAlignment="1">
      <alignment horizontal="left" vertical="center"/>
    </xf>
    <xf numFmtId="164" fontId="22" fillId="0" borderId="3" xfId="0" applyNumberFormat="1" applyFont="1" applyBorder="1" applyAlignment="1">
      <alignment horizontal="right" vertical="center"/>
    </xf>
    <xf numFmtId="164" fontId="18" fillId="0" borderId="3" xfId="0" applyNumberFormat="1" applyFont="1" applyBorder="1" applyAlignment="1">
      <alignment horizontal="right" vertical="center"/>
    </xf>
    <xf numFmtId="164" fontId="13" fillId="0" borderId="8" xfId="0" applyNumberFormat="1" applyFont="1" applyBorder="1" applyAlignment="1">
      <alignment horizontal="right" vertical="center"/>
    </xf>
    <xf numFmtId="0" fontId="23" fillId="0" borderId="0" xfId="4" applyFont="1" applyAlignment="1">
      <alignment horizontal="left" vertical="center"/>
    </xf>
    <xf numFmtId="0" fontId="24" fillId="0" borderId="0" xfId="4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164" fontId="2" fillId="0" borderId="8" xfId="1" applyNumberFormat="1" applyFont="1" applyFill="1" applyBorder="1" applyAlignment="1">
      <alignment vertical="center" wrapText="1"/>
    </xf>
    <xf numFmtId="164" fontId="3" fillId="0" borderId="5" xfId="1" applyNumberFormat="1" applyFont="1" applyBorder="1" applyAlignment="1">
      <alignment vertical="center"/>
    </xf>
    <xf numFmtId="164" fontId="3" fillId="0" borderId="1" xfId="1" applyNumberFormat="1" applyFont="1" applyBorder="1" applyAlignment="1">
      <alignment vertical="center"/>
    </xf>
    <xf numFmtId="166" fontId="3" fillId="0" borderId="1" xfId="0" applyNumberFormat="1" applyFont="1" applyBorder="1" applyAlignment="1">
      <alignment vertical="center"/>
    </xf>
    <xf numFmtId="165" fontId="3" fillId="0" borderId="1" xfId="0" applyNumberFormat="1" applyFont="1" applyBorder="1" applyAlignment="1">
      <alignment vertical="center"/>
    </xf>
    <xf numFmtId="164" fontId="17" fillId="0" borderId="4" xfId="1" applyNumberFormat="1" applyFont="1" applyFill="1" applyBorder="1" applyAlignment="1">
      <alignment vertical="center"/>
    </xf>
    <xf numFmtId="164" fontId="18" fillId="0" borderId="4" xfId="1" applyNumberFormat="1" applyFont="1" applyFill="1" applyBorder="1" applyAlignment="1">
      <alignment vertical="center"/>
    </xf>
    <xf numFmtId="164" fontId="17" fillId="0" borderId="3" xfId="1" applyNumberFormat="1" applyFont="1" applyFill="1" applyBorder="1" applyAlignment="1">
      <alignment vertical="center"/>
    </xf>
    <xf numFmtId="164" fontId="18" fillId="0" borderId="3" xfId="1" applyNumberFormat="1" applyFont="1" applyFill="1" applyBorder="1" applyAlignment="1">
      <alignment vertical="center"/>
    </xf>
    <xf numFmtId="43" fontId="0" fillId="0" borderId="0" xfId="0" applyNumberFormat="1"/>
    <xf numFmtId="164" fontId="20" fillId="0" borderId="3" xfId="1" applyNumberFormat="1" applyFont="1" applyFill="1" applyBorder="1" applyAlignment="1">
      <alignment vertical="center"/>
    </xf>
    <xf numFmtId="0" fontId="25" fillId="0" borderId="0" xfId="0" applyFont="1" applyAlignment="1">
      <alignment vertical="center"/>
    </xf>
    <xf numFmtId="164" fontId="3" fillId="0" borderId="5" xfId="1" applyNumberFormat="1" applyFont="1" applyFill="1" applyBorder="1" applyAlignment="1">
      <alignment vertical="center"/>
    </xf>
    <xf numFmtId="164" fontId="3" fillId="0" borderId="1" xfId="1" applyNumberFormat="1" applyFont="1" applyFill="1" applyBorder="1" applyAlignment="1">
      <alignment vertical="center"/>
    </xf>
    <xf numFmtId="0" fontId="15" fillId="0" borderId="0" xfId="2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166" fontId="2" fillId="0" borderId="0" xfId="0" applyNumberFormat="1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6" fillId="0" borderId="0" xfId="0" applyFont="1"/>
    <xf numFmtId="164" fontId="9" fillId="0" borderId="0" xfId="0" applyNumberFormat="1" applyFont="1"/>
    <xf numFmtId="166" fontId="17" fillId="0" borderId="0" xfId="0" applyNumberFormat="1" applyFont="1" applyAlignment="1">
      <alignment vertical="center"/>
    </xf>
    <xf numFmtId="167" fontId="17" fillId="0" borderId="0" xfId="1" applyNumberFormat="1" applyFont="1" applyBorder="1" applyAlignment="1">
      <alignment vertical="center"/>
    </xf>
    <xf numFmtId="167" fontId="3" fillId="0" borderId="0" xfId="1" applyNumberFormat="1" applyFont="1" applyBorder="1" applyAlignment="1">
      <alignment vertical="center"/>
    </xf>
    <xf numFmtId="166" fontId="3" fillId="0" borderId="0" xfId="0" applyNumberFormat="1" applyFont="1" applyAlignment="1">
      <alignment vertical="center"/>
    </xf>
    <xf numFmtId="0" fontId="26" fillId="0" borderId="0" xfId="3" applyFont="1" applyAlignment="1">
      <alignment horizontal="right" vertical="top"/>
    </xf>
    <xf numFmtId="0" fontId="27" fillId="0" borderId="0" xfId="3" applyFont="1"/>
    <xf numFmtId="0" fontId="9" fillId="2" borderId="0" xfId="0" applyFont="1" applyFill="1"/>
  </cellXfs>
  <cellStyles count="5">
    <cellStyle name="Comma" xfId="1" builtinId="3"/>
    <cellStyle name="Normal" xfId="0" builtinId="0"/>
    <cellStyle name="Normal 2" xfId="4" xr:uid="{4B5E8FA5-905D-4310-A84C-A8AA6A515B1E}"/>
    <cellStyle name="Normal 4" xfId="2" xr:uid="{00000000-0005-0000-0000-000002000000}"/>
    <cellStyle name="Normal_tarctr500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135C9-3349-40CE-9C8A-EB45C20E5F6D}">
  <sheetPr filterMode="1">
    <tabColor rgb="FFFF0000"/>
    <pageSetUpPr fitToPage="1"/>
  </sheetPr>
  <dimension ref="A1:AH92"/>
  <sheetViews>
    <sheetView tabSelected="1" view="pageBreakPreview" topLeftCell="C34" zoomScaleNormal="100" zoomScaleSheetLayoutView="100" workbookViewId="0">
      <selection activeCell="M67" sqref="M67"/>
    </sheetView>
  </sheetViews>
  <sheetFormatPr defaultColWidth="9" defaultRowHeight="11.1" customHeight="1" zeroHeight="1" x14ac:dyDescent="0.6"/>
  <cols>
    <col min="1" max="1" width="3.375" style="36" hidden="1" customWidth="1"/>
    <col min="2" max="2" width="3.375" style="46" hidden="1" customWidth="1"/>
    <col min="3" max="3" width="7.625" style="58" customWidth="1"/>
    <col min="4" max="5" width="9" hidden="1" customWidth="1"/>
    <col min="6" max="6" width="9.375" hidden="1" customWidth="1"/>
    <col min="7" max="7" width="11.125" hidden="1" customWidth="1"/>
    <col min="8" max="10" width="11.125" style="58" customWidth="1"/>
    <col min="11" max="11" width="12.125" style="106" customWidth="1"/>
    <col min="12" max="12" width="12" style="58" customWidth="1"/>
    <col min="13" max="13" width="11.125" style="58" customWidth="1"/>
    <col min="14" max="14" width="2" style="58" customWidth="1"/>
    <col min="15" max="15" width="6.375" hidden="1" customWidth="1"/>
    <col min="16" max="16" width="6.625" hidden="1" customWidth="1"/>
    <col min="17" max="17" width="7.625" hidden="1" customWidth="1"/>
    <col min="18" max="18" width="7.375" hidden="1" customWidth="1"/>
    <col min="19" max="20" width="9.375" style="58" customWidth="1"/>
    <col min="21" max="21" width="9.25" style="58" customWidth="1"/>
    <col min="22" max="22" width="9.125" style="58" customWidth="1"/>
    <col min="23" max="23" width="9.5" style="58" customWidth="1"/>
    <col min="24" max="24" width="9.375" style="58" customWidth="1"/>
    <col min="25" max="25" width="10.625" style="41" hidden="1" customWidth="1"/>
    <col min="26" max="26" width="8.375" style="41" hidden="1" customWidth="1"/>
    <col min="27" max="27" width="0" style="41" hidden="1" customWidth="1"/>
    <col min="28" max="30" width="12.375" style="41" hidden="1" customWidth="1"/>
    <col min="31" max="34" width="12.375" style="58" hidden="1" customWidth="1"/>
    <col min="35" max="45" width="0" style="58" hidden="1" customWidth="1"/>
    <col min="46" max="16384" width="9" style="58"/>
  </cols>
  <sheetData>
    <row r="1" spans="1:27" s="29" customFormat="1" ht="14.1" customHeight="1" x14ac:dyDescent="0.5">
      <c r="A1" s="36"/>
      <c r="B1" s="37"/>
      <c r="C1" s="23" t="s">
        <v>0</v>
      </c>
      <c r="D1" s="38"/>
      <c r="E1" s="38"/>
      <c r="F1" s="38"/>
      <c r="G1" s="38"/>
      <c r="H1" s="23"/>
      <c r="I1" s="23"/>
      <c r="J1" s="23"/>
      <c r="K1" s="23"/>
      <c r="L1" s="23"/>
      <c r="M1" s="23"/>
      <c r="N1" s="24"/>
      <c r="O1" s="39"/>
      <c r="P1" s="40"/>
      <c r="Q1" s="40"/>
      <c r="R1" s="40"/>
      <c r="S1" s="23" t="s">
        <v>1</v>
      </c>
      <c r="T1" s="23"/>
      <c r="U1" s="23"/>
      <c r="V1" s="23"/>
      <c r="W1" s="23"/>
      <c r="X1" s="23"/>
      <c r="Y1" s="41"/>
      <c r="Z1" s="41"/>
      <c r="AA1" s="41"/>
    </row>
    <row r="2" spans="1:27" s="45" customFormat="1" ht="14.1" customHeight="1" x14ac:dyDescent="0.5">
      <c r="A2" s="36"/>
      <c r="B2" s="37"/>
      <c r="C2" s="23" t="s">
        <v>2</v>
      </c>
      <c r="D2" s="38"/>
      <c r="E2" s="38"/>
      <c r="F2" s="38"/>
      <c r="G2" s="38"/>
      <c r="H2" s="23"/>
      <c r="I2" s="23"/>
      <c r="J2" s="23"/>
      <c r="K2" s="23"/>
      <c r="L2" s="23"/>
      <c r="M2" s="23"/>
      <c r="N2" s="25"/>
      <c r="O2" s="42"/>
      <c r="P2" s="42"/>
      <c r="Q2" s="43"/>
      <c r="R2" s="43"/>
      <c r="S2" s="23" t="s">
        <v>3</v>
      </c>
      <c r="T2" s="23"/>
      <c r="U2" s="23"/>
      <c r="V2" s="23"/>
      <c r="W2" s="23"/>
      <c r="X2" s="23"/>
      <c r="Y2" s="44"/>
      <c r="Z2" s="44"/>
      <c r="AA2" s="44"/>
    </row>
    <row r="3" spans="1:27" s="29" customFormat="1" ht="11.1" customHeight="1" x14ac:dyDescent="0.5">
      <c r="A3" s="36"/>
      <c r="B3" s="46"/>
      <c r="C3" s="2"/>
      <c r="D3" s="47">
        <v>2559</v>
      </c>
      <c r="E3" s="47">
        <v>2560</v>
      </c>
      <c r="F3" s="47">
        <v>2561</v>
      </c>
      <c r="G3" s="47">
        <v>2562</v>
      </c>
      <c r="H3" s="26">
        <v>2563</v>
      </c>
      <c r="I3" s="26">
        <v>2564</v>
      </c>
      <c r="J3" s="48">
        <v>2565</v>
      </c>
      <c r="K3" s="48">
        <v>2566</v>
      </c>
      <c r="L3" s="48">
        <v>2567</v>
      </c>
      <c r="M3" s="48">
        <v>2568</v>
      </c>
      <c r="N3" s="27"/>
      <c r="O3" s="47">
        <v>2559</v>
      </c>
      <c r="P3" s="47">
        <v>2560</v>
      </c>
      <c r="Q3" s="49">
        <v>2561</v>
      </c>
      <c r="R3" s="49">
        <v>2562</v>
      </c>
      <c r="S3" s="28">
        <v>2563</v>
      </c>
      <c r="T3" s="28">
        <v>2564</v>
      </c>
      <c r="U3" s="28">
        <v>2565</v>
      </c>
      <c r="V3" s="28">
        <v>2566</v>
      </c>
      <c r="W3" s="28">
        <v>2567</v>
      </c>
      <c r="X3" s="28">
        <v>2568</v>
      </c>
      <c r="Y3" s="41"/>
      <c r="Z3" s="41"/>
      <c r="AA3" s="41"/>
    </row>
    <row r="4" spans="1:27" ht="11.1" customHeight="1" x14ac:dyDescent="0.6">
      <c r="B4" s="46">
        <v>1</v>
      </c>
      <c r="C4" s="3" t="s">
        <v>13</v>
      </c>
      <c r="D4" s="50">
        <v>562748.36</v>
      </c>
      <c r="E4" s="51">
        <v>609358.95878500002</v>
      </c>
      <c r="F4" s="50">
        <v>655101.29</v>
      </c>
      <c r="G4" s="50">
        <v>615996.18999999994</v>
      </c>
      <c r="H4" s="10">
        <v>588919.99182800006</v>
      </c>
      <c r="I4" s="10">
        <v>589185.37</v>
      </c>
      <c r="J4" s="52">
        <v>707340.1</v>
      </c>
      <c r="K4" s="53">
        <v>712605.6</v>
      </c>
      <c r="L4" s="53">
        <v>771075.41437500005</v>
      </c>
      <c r="M4" s="53">
        <v>862366.56</v>
      </c>
      <c r="N4" s="29"/>
      <c r="O4" s="54">
        <v>-6.0730931039065794E-2</v>
      </c>
      <c r="P4" s="55">
        <f t="shared" ref="P4:X19" si="0">((E4/D4)-1)*100</f>
        <v>8.2826716340852702</v>
      </c>
      <c r="Q4" s="55">
        <f t="shared" si="0"/>
        <v>7.5066314453151817</v>
      </c>
      <c r="R4" s="55">
        <f t="shared" si="0"/>
        <v>-5.9693211716924104</v>
      </c>
      <c r="S4" s="30">
        <f t="shared" si="0"/>
        <v>-4.3955139027726631</v>
      </c>
      <c r="T4" s="56">
        <f t="shared" si="0"/>
        <v>4.5061837886706257E-2</v>
      </c>
      <c r="U4" s="30">
        <f t="shared" si="0"/>
        <v>20.053914441222464</v>
      </c>
      <c r="V4" s="30">
        <f t="shared" si="0"/>
        <v>0.74440852427284376</v>
      </c>
      <c r="W4" s="30">
        <f t="shared" si="0"/>
        <v>8.2050736585567172</v>
      </c>
      <c r="X4" s="30">
        <f t="shared" si="0"/>
        <v>11.839457454235735</v>
      </c>
      <c r="Y4" s="57"/>
      <c r="Z4" s="57"/>
      <c r="AA4" s="57"/>
    </row>
    <row r="5" spans="1:27" ht="11.1" customHeight="1" x14ac:dyDescent="0.6">
      <c r="B5" s="46">
        <v>2</v>
      </c>
      <c r="C5" s="3" t="s">
        <v>14</v>
      </c>
      <c r="D5" s="59">
        <v>683420.33</v>
      </c>
      <c r="E5" s="60">
        <v>646217.20229599997</v>
      </c>
      <c r="F5" s="59">
        <v>646578.91</v>
      </c>
      <c r="G5" s="59">
        <v>680352.32</v>
      </c>
      <c r="H5" s="11">
        <v>626775.52776600001</v>
      </c>
      <c r="I5" s="11">
        <v>601075.1</v>
      </c>
      <c r="J5" s="52">
        <v>771303.65</v>
      </c>
      <c r="K5" s="53">
        <v>736352.35</v>
      </c>
      <c r="L5" s="53">
        <v>828338.597389</v>
      </c>
      <c r="M5" s="53">
        <v>906519.98077599995</v>
      </c>
      <c r="N5" s="29"/>
      <c r="O5" s="61">
        <v>22.48988870133395</v>
      </c>
      <c r="P5" s="62">
        <f t="shared" si="0"/>
        <v>-5.4436671065960169</v>
      </c>
      <c r="Q5" s="62">
        <f t="shared" si="0"/>
        <v>5.5973085011506996E-2</v>
      </c>
      <c r="R5" s="62">
        <f t="shared" si="0"/>
        <v>5.2234011158823535</v>
      </c>
      <c r="S5" s="31">
        <f t="shared" si="0"/>
        <v>-7.8748599305136446</v>
      </c>
      <c r="T5" s="31">
        <f t="shared" si="0"/>
        <v>-4.1004197878630304</v>
      </c>
      <c r="U5" s="31">
        <f t="shared" si="0"/>
        <v>28.320679063231879</v>
      </c>
      <c r="V5" s="31">
        <f t="shared" si="0"/>
        <v>-4.5314578765444757</v>
      </c>
      <c r="W5" s="31">
        <f t="shared" si="0"/>
        <v>12.492150991166117</v>
      </c>
      <c r="X5" s="31">
        <f t="shared" si="0"/>
        <v>9.4383364041510163</v>
      </c>
    </row>
    <row r="6" spans="1:27" customFormat="1" ht="11.1" hidden="1" customHeight="1" x14ac:dyDescent="0.5">
      <c r="A6" s="63">
        <v>2</v>
      </c>
      <c r="B6" s="64"/>
      <c r="C6" s="12" t="s">
        <v>27</v>
      </c>
      <c r="D6" s="1">
        <f t="shared" ref="D6:M6" si="1">+D4+D5</f>
        <v>1246168.69</v>
      </c>
      <c r="E6" s="65">
        <f t="shared" si="1"/>
        <v>1255576.161081</v>
      </c>
      <c r="F6" s="1">
        <f t="shared" si="1"/>
        <v>1301680.2000000002</v>
      </c>
      <c r="G6" s="1">
        <f t="shared" si="1"/>
        <v>1296348.5099999998</v>
      </c>
      <c r="H6" s="1">
        <f t="shared" si="1"/>
        <v>1215695.5195940002</v>
      </c>
      <c r="I6" s="1">
        <f t="shared" si="1"/>
        <v>1190260.47</v>
      </c>
      <c r="J6" s="9">
        <f t="shared" si="1"/>
        <v>1478643.75</v>
      </c>
      <c r="K6" s="9">
        <f t="shared" si="1"/>
        <v>1448957.95</v>
      </c>
      <c r="L6" s="9">
        <f t="shared" si="1"/>
        <v>1599414.0117640002</v>
      </c>
      <c r="M6" s="9">
        <f t="shared" si="1"/>
        <v>1768886.5407759999</v>
      </c>
      <c r="N6" s="4"/>
      <c r="O6" s="66">
        <v>11.162778947688444</v>
      </c>
      <c r="P6" s="5">
        <f t="shared" si="0"/>
        <v>0.75491152654461047</v>
      </c>
      <c r="Q6" s="5">
        <f t="shared" si="0"/>
        <v>3.6719428377253172</v>
      </c>
      <c r="R6" s="5">
        <f t="shared" si="0"/>
        <v>-0.40960060696939582</v>
      </c>
      <c r="S6" s="5">
        <f t="shared" si="0"/>
        <v>-6.2215515182718617</v>
      </c>
      <c r="T6" s="5">
        <f t="shared" si="0"/>
        <v>-2.0922220394868796</v>
      </c>
      <c r="U6" s="5">
        <f t="shared" si="0"/>
        <v>24.228585865747519</v>
      </c>
      <c r="V6" s="5">
        <f t="shared" si="0"/>
        <v>-2.0076370660613851</v>
      </c>
      <c r="W6" s="5">
        <f t="shared" si="0"/>
        <v>10.383742451877232</v>
      </c>
      <c r="X6" s="5">
        <f t="shared" si="0"/>
        <v>10.595913738750351</v>
      </c>
      <c r="Y6" s="41"/>
      <c r="Z6" s="41"/>
      <c r="AA6" s="41"/>
    </row>
    <row r="7" spans="1:27" ht="11.1" customHeight="1" x14ac:dyDescent="0.6">
      <c r="B7" s="46">
        <v>3</v>
      </c>
      <c r="C7" s="3" t="s">
        <v>15</v>
      </c>
      <c r="D7" s="59">
        <v>678143.66</v>
      </c>
      <c r="E7" s="60">
        <v>726298.58022999996</v>
      </c>
      <c r="F7" s="59">
        <v>706017.95</v>
      </c>
      <c r="G7" s="59">
        <v>665310.21</v>
      </c>
      <c r="H7" s="11">
        <v>692043.59129799996</v>
      </c>
      <c r="I7" s="11">
        <v>716788.73</v>
      </c>
      <c r="J7" s="52">
        <v>922955.24</v>
      </c>
      <c r="K7" s="53">
        <v>954885.7</v>
      </c>
      <c r="L7" s="53">
        <v>896377.18008600001</v>
      </c>
      <c r="M7" s="53">
        <v>988362.47294400004</v>
      </c>
      <c r="N7" s="29"/>
      <c r="O7" s="61">
        <v>11.086715069355613</v>
      </c>
      <c r="P7" s="62">
        <f t="shared" si="0"/>
        <v>7.1009909950348726</v>
      </c>
      <c r="Q7" s="62">
        <f t="shared" si="0"/>
        <v>-2.7923268449151717</v>
      </c>
      <c r="R7" s="62">
        <f t="shared" si="0"/>
        <v>-5.7658222429047274</v>
      </c>
      <c r="S7" s="31">
        <f t="shared" si="0"/>
        <v>4.0181829312374351</v>
      </c>
      <c r="T7" s="31">
        <f t="shared" si="0"/>
        <v>3.5756618532638784</v>
      </c>
      <c r="U7" s="31">
        <f t="shared" si="0"/>
        <v>28.762521140643504</v>
      </c>
      <c r="V7" s="31">
        <f t="shared" si="0"/>
        <v>3.4595892212497814</v>
      </c>
      <c r="W7" s="31">
        <f t="shared" si="0"/>
        <v>-6.1272799366458131</v>
      </c>
      <c r="X7" s="31">
        <f t="shared" si="0"/>
        <v>10.261895873919368</v>
      </c>
      <c r="AA7" s="67">
        <v>988362472944</v>
      </c>
    </row>
    <row r="8" spans="1:27" ht="11.1" customHeight="1" x14ac:dyDescent="0.6">
      <c r="A8" s="68"/>
      <c r="B8" s="69"/>
      <c r="C8" s="6" t="s">
        <v>4</v>
      </c>
      <c r="D8" s="1">
        <f t="shared" ref="D8:M8" si="2">+D4+D5+D7</f>
        <v>1924312.35</v>
      </c>
      <c r="E8" s="65">
        <f t="shared" si="2"/>
        <v>1981874.741311</v>
      </c>
      <c r="F8" s="1">
        <f t="shared" si="2"/>
        <v>2007698.1500000001</v>
      </c>
      <c r="G8" s="1">
        <f t="shared" si="2"/>
        <v>1961658.7199999997</v>
      </c>
      <c r="H8" s="13">
        <f t="shared" si="2"/>
        <v>1907739.1108920001</v>
      </c>
      <c r="I8" s="13">
        <f t="shared" si="2"/>
        <v>1907049.2</v>
      </c>
      <c r="J8" s="13">
        <f t="shared" si="2"/>
        <v>2401598.9900000002</v>
      </c>
      <c r="K8" s="14">
        <f t="shared" si="2"/>
        <v>2403843.65</v>
      </c>
      <c r="L8" s="14">
        <f t="shared" si="2"/>
        <v>2495791.1918500001</v>
      </c>
      <c r="M8" s="14">
        <f t="shared" si="2"/>
        <v>2757249.0137200002</v>
      </c>
      <c r="N8" s="32"/>
      <c r="O8" s="66">
        <v>11.135961521688564</v>
      </c>
      <c r="P8" s="5">
        <f t="shared" si="0"/>
        <v>2.9913226566882445</v>
      </c>
      <c r="Q8" s="5">
        <f t="shared" si="0"/>
        <v>1.3029788488004179</v>
      </c>
      <c r="R8" s="5">
        <f t="shared" si="0"/>
        <v>-2.2931450128596431</v>
      </c>
      <c r="S8" s="33">
        <f t="shared" si="0"/>
        <v>-2.7486743008997783</v>
      </c>
      <c r="T8" s="70">
        <f t="shared" si="0"/>
        <v>-3.6163796614596677E-2</v>
      </c>
      <c r="U8" s="33">
        <f t="shared" si="0"/>
        <v>25.932723183020158</v>
      </c>
      <c r="V8" s="33">
        <f t="shared" si="0"/>
        <v>9.3465229180478282E-2</v>
      </c>
      <c r="W8" s="33">
        <f t="shared" si="0"/>
        <v>3.8250217251026397</v>
      </c>
      <c r="X8" s="33">
        <f t="shared" si="0"/>
        <v>10.47594937925056</v>
      </c>
    </row>
    <row r="9" spans="1:27" ht="11.1" customHeight="1" x14ac:dyDescent="0.6">
      <c r="B9" s="46">
        <v>4</v>
      </c>
      <c r="C9" s="3" t="s">
        <v>16</v>
      </c>
      <c r="D9" s="59">
        <v>542074.06000000006</v>
      </c>
      <c r="E9" s="60">
        <v>581621.65288199997</v>
      </c>
      <c r="F9" s="59">
        <v>590549.75</v>
      </c>
      <c r="G9" s="59">
        <v>582941.52</v>
      </c>
      <c r="H9" s="11">
        <v>614122.63897299999</v>
      </c>
      <c r="I9" s="11">
        <v>655821.56000000006</v>
      </c>
      <c r="J9" s="52">
        <v>782696.37</v>
      </c>
      <c r="K9" s="53">
        <v>740513.48</v>
      </c>
      <c r="L9" s="53">
        <v>833251.83081700001</v>
      </c>
      <c r="M9" s="53"/>
      <c r="N9" s="29"/>
      <c r="O9" s="61">
        <v>-1.11862063050302</v>
      </c>
      <c r="P9" s="62">
        <f t="shared" si="0"/>
        <v>7.2956069659558809</v>
      </c>
      <c r="Q9" s="62">
        <f t="shared" si="0"/>
        <v>1.5350352026545666</v>
      </c>
      <c r="R9" s="62">
        <f t="shared" si="0"/>
        <v>-1.2883300687198673</v>
      </c>
      <c r="S9" s="31">
        <f t="shared" si="0"/>
        <v>5.3489274486744343</v>
      </c>
      <c r="T9" s="31">
        <f t="shared" si="0"/>
        <v>6.7899989970624297</v>
      </c>
      <c r="U9" s="31">
        <v>19.399999999999999</v>
      </c>
      <c r="V9" s="31">
        <f t="shared" si="0"/>
        <v>-5.3894321753402252</v>
      </c>
      <c r="W9" s="31">
        <f t="shared" si="0"/>
        <v>12.523519601155675</v>
      </c>
      <c r="X9" s="31"/>
    </row>
    <row r="10" spans="1:27" customFormat="1" ht="11.1" hidden="1" customHeight="1" x14ac:dyDescent="0.5">
      <c r="A10" s="63">
        <v>4</v>
      </c>
      <c r="B10" s="71"/>
      <c r="C10" s="12" t="s">
        <v>28</v>
      </c>
      <c r="D10" s="1">
        <f t="shared" ref="D10:L10" si="3">+D8+D9</f>
        <v>2466386.41</v>
      </c>
      <c r="E10" s="65">
        <f t="shared" si="3"/>
        <v>2563496.3941930002</v>
      </c>
      <c r="F10" s="1">
        <f t="shared" si="3"/>
        <v>2598247.9000000004</v>
      </c>
      <c r="G10" s="1">
        <f t="shared" si="3"/>
        <v>2544600.2399999998</v>
      </c>
      <c r="H10" s="1">
        <f t="shared" si="3"/>
        <v>2521861.7498650001</v>
      </c>
      <c r="I10" s="1">
        <f t="shared" si="3"/>
        <v>2562870.7599999998</v>
      </c>
      <c r="J10" s="1">
        <f t="shared" si="3"/>
        <v>3184295.3600000003</v>
      </c>
      <c r="K10" s="9">
        <f t="shared" si="3"/>
        <v>3144357.13</v>
      </c>
      <c r="L10" s="9">
        <f t="shared" si="3"/>
        <v>3329043.0226670001</v>
      </c>
      <c r="M10" s="9"/>
      <c r="N10" s="4"/>
      <c r="O10" s="66">
        <v>8.1890651353039523</v>
      </c>
      <c r="P10" s="5">
        <f t="shared" si="0"/>
        <v>3.9373386019021961</v>
      </c>
      <c r="Q10" s="5">
        <f t="shared" si="0"/>
        <v>1.3556292057098851</v>
      </c>
      <c r="R10" s="5">
        <f t="shared" si="0"/>
        <v>-2.0647629504482845</v>
      </c>
      <c r="S10" s="5">
        <f t="shared" si="0"/>
        <v>-0.89359773600428127</v>
      </c>
      <c r="T10" s="5">
        <f t="shared" si="0"/>
        <v>1.6261402964375504</v>
      </c>
      <c r="U10" s="5">
        <f t="shared" si="0"/>
        <v>24.247207845939165</v>
      </c>
      <c r="V10" s="5">
        <f t="shared" si="0"/>
        <v>-1.2542250477669437</v>
      </c>
      <c r="W10" s="62">
        <f t="shared" si="0"/>
        <v>5.8735660432757575</v>
      </c>
      <c r="X10" s="62"/>
      <c r="Y10" s="41"/>
      <c r="Z10" s="41"/>
      <c r="AA10" s="41"/>
    </row>
    <row r="11" spans="1:27" ht="11.1" customHeight="1" x14ac:dyDescent="0.6">
      <c r="B11" s="46">
        <v>5</v>
      </c>
      <c r="C11" s="3" t="s">
        <v>17</v>
      </c>
      <c r="D11" s="59">
        <v>614455.05000000005</v>
      </c>
      <c r="E11" s="60">
        <v>681050.72295299999</v>
      </c>
      <c r="F11" s="59">
        <v>694620.62</v>
      </c>
      <c r="G11" s="59">
        <v>663253.09</v>
      </c>
      <c r="H11" s="11">
        <v>524789.49855599995</v>
      </c>
      <c r="I11" s="11">
        <v>715930.92</v>
      </c>
      <c r="J11" s="52">
        <v>854937.51</v>
      </c>
      <c r="K11" s="53">
        <v>836801.01</v>
      </c>
      <c r="L11" s="53">
        <v>960608.69638400001</v>
      </c>
      <c r="M11" s="53"/>
      <c r="N11" s="32"/>
      <c r="O11" s="61">
        <v>3.7199917125968485</v>
      </c>
      <c r="P11" s="62">
        <f t="shared" si="0"/>
        <v>10.838168382373926</v>
      </c>
      <c r="Q11" s="62">
        <f t="shared" si="0"/>
        <v>1.9924943311361076</v>
      </c>
      <c r="R11" s="62">
        <f t="shared" si="0"/>
        <v>-4.5157786994575622</v>
      </c>
      <c r="S11" s="31">
        <f t="shared" si="0"/>
        <v>-20.876433676924144</v>
      </c>
      <c r="T11" s="31">
        <f t="shared" si="0"/>
        <v>36.422493584559312</v>
      </c>
      <c r="U11" s="31">
        <f t="shared" si="0"/>
        <v>19.416201496088469</v>
      </c>
      <c r="V11" s="31">
        <f t="shared" si="0"/>
        <v>-2.1213831172292363</v>
      </c>
      <c r="W11" s="31">
        <f t="shared" si="0"/>
        <v>14.79535575417148</v>
      </c>
      <c r="X11" s="31"/>
    </row>
    <row r="12" spans="1:27" customFormat="1" ht="11.1" hidden="1" customHeight="1" x14ac:dyDescent="0.5">
      <c r="A12" s="63">
        <v>5</v>
      </c>
      <c r="B12" s="71"/>
      <c r="C12" s="12" t="s">
        <v>29</v>
      </c>
      <c r="D12" s="1">
        <f t="shared" ref="D12:L12" si="4">+D8+D9+D11</f>
        <v>3080841.46</v>
      </c>
      <c r="E12" s="65">
        <f t="shared" si="4"/>
        <v>3244547.1171460003</v>
      </c>
      <c r="F12" s="1">
        <f t="shared" si="4"/>
        <v>3292868.5200000005</v>
      </c>
      <c r="G12" s="1">
        <f t="shared" si="4"/>
        <v>3207853.3299999996</v>
      </c>
      <c r="H12" s="1">
        <f t="shared" si="4"/>
        <v>3046651.2484210003</v>
      </c>
      <c r="I12" s="1">
        <f t="shared" si="4"/>
        <v>3278801.6799999997</v>
      </c>
      <c r="J12" s="1">
        <f t="shared" si="4"/>
        <v>4039232.87</v>
      </c>
      <c r="K12" s="9">
        <f t="shared" si="4"/>
        <v>3981158.1399999997</v>
      </c>
      <c r="L12" s="9">
        <f t="shared" si="4"/>
        <v>4289651.7190509997</v>
      </c>
      <c r="M12" s="9"/>
      <c r="N12" s="4"/>
      <c r="O12" s="66">
        <v>7.2672519015543724</v>
      </c>
      <c r="P12" s="5">
        <f t="shared" si="0"/>
        <v>5.3136670377709194</v>
      </c>
      <c r="Q12" s="5">
        <f t="shared" si="0"/>
        <v>1.4893111768555567</v>
      </c>
      <c r="R12" s="5">
        <f t="shared" si="0"/>
        <v>-2.5817972835429526</v>
      </c>
      <c r="S12" s="5">
        <f t="shared" si="0"/>
        <v>-5.0252322969828285</v>
      </c>
      <c r="T12" s="5">
        <f t="shared" si="0"/>
        <v>7.6198557908233377</v>
      </c>
      <c r="U12" s="5">
        <f t="shared" si="0"/>
        <v>23.192350871309799</v>
      </c>
      <c r="V12" s="62">
        <v>-2.4</v>
      </c>
      <c r="W12" s="5">
        <f t="shared" si="0"/>
        <v>7.7488401164340637</v>
      </c>
      <c r="X12" s="5"/>
      <c r="Y12" s="41"/>
      <c r="Z12" s="41"/>
      <c r="AA12" s="41"/>
    </row>
    <row r="13" spans="1:27" ht="11.1" customHeight="1" x14ac:dyDescent="0.6">
      <c r="B13" s="46">
        <v>6</v>
      </c>
      <c r="C13" s="3" t="s">
        <v>18</v>
      </c>
      <c r="D13" s="72">
        <v>642598.63</v>
      </c>
      <c r="E13" s="73">
        <v>688303.79149600002</v>
      </c>
      <c r="F13" s="72">
        <v>697272.5</v>
      </c>
      <c r="G13" s="72">
        <v>676650.34</v>
      </c>
      <c r="H13" s="34">
        <v>521707.66311700002</v>
      </c>
      <c r="I13" s="34">
        <v>739426.71</v>
      </c>
      <c r="J13" s="74">
        <v>906213.69</v>
      </c>
      <c r="K13" s="74">
        <v>850468.05</v>
      </c>
      <c r="L13" s="74">
        <v>893117.75540899998</v>
      </c>
      <c r="M13" s="74"/>
      <c r="N13" s="29"/>
      <c r="O13" s="61">
        <v>6.5566047020283236</v>
      </c>
      <c r="P13" s="62">
        <f t="shared" si="0"/>
        <v>7.1125519666918713</v>
      </c>
      <c r="Q13" s="62">
        <f t="shared" si="0"/>
        <v>1.3030159959611431</v>
      </c>
      <c r="R13" s="62">
        <f t="shared" si="0"/>
        <v>-2.9575467267101474</v>
      </c>
      <c r="S13" s="31">
        <f t="shared" si="0"/>
        <v>-22.898485040737583</v>
      </c>
      <c r="T13" s="31">
        <f t="shared" si="0"/>
        <v>41.732000941334356</v>
      </c>
      <c r="U13" s="31">
        <f t="shared" si="0"/>
        <v>22.556255778209589</v>
      </c>
      <c r="V13" s="31">
        <f t="shared" si="0"/>
        <v>-6.1514895013338293</v>
      </c>
      <c r="W13" s="31">
        <f t="shared" si="0"/>
        <v>5.0148509881117631</v>
      </c>
      <c r="X13" s="31"/>
    </row>
    <row r="14" spans="1:27" ht="11.1" customHeight="1" x14ac:dyDescent="0.6">
      <c r="A14" s="68"/>
      <c r="C14" s="6" t="s">
        <v>5</v>
      </c>
      <c r="D14" s="1">
        <f t="shared" ref="D14:L14" si="5">+D9+D11+D13</f>
        <v>1799127.7400000002</v>
      </c>
      <c r="E14" s="65">
        <f t="shared" si="5"/>
        <v>1950976.1673310001</v>
      </c>
      <c r="F14" s="1">
        <f t="shared" si="5"/>
        <v>1982442.87</v>
      </c>
      <c r="G14" s="1">
        <f t="shared" si="5"/>
        <v>1922844.9499999997</v>
      </c>
      <c r="H14" s="13">
        <f t="shared" si="5"/>
        <v>1660619.8006460001</v>
      </c>
      <c r="I14" s="13">
        <f t="shared" si="5"/>
        <v>2111179.19</v>
      </c>
      <c r="J14" s="13">
        <f t="shared" si="5"/>
        <v>2543847.5699999998</v>
      </c>
      <c r="K14" s="14">
        <f t="shared" si="5"/>
        <v>2427782.54</v>
      </c>
      <c r="L14" s="14">
        <f t="shared" si="5"/>
        <v>2686978.2826100001</v>
      </c>
      <c r="M14" s="14"/>
      <c r="N14" s="32"/>
      <c r="O14" s="66">
        <v>3.1798044650410695</v>
      </c>
      <c r="P14" s="5">
        <f t="shared" si="0"/>
        <v>8.4401137259436432</v>
      </c>
      <c r="Q14" s="5">
        <f t="shared" si="0"/>
        <v>1.6128696596046765</v>
      </c>
      <c r="R14" s="5">
        <f t="shared" si="0"/>
        <v>-3.0062868848271251</v>
      </c>
      <c r="S14" s="33">
        <f t="shared" si="0"/>
        <v>-13.63735278572511</v>
      </c>
      <c r="T14" s="33">
        <f t="shared" si="0"/>
        <v>27.132001508034964</v>
      </c>
      <c r="U14" s="33">
        <f t="shared" si="0"/>
        <v>20.494157106578893</v>
      </c>
      <c r="V14" s="33">
        <f t="shared" si="0"/>
        <v>-4.5625780164178504</v>
      </c>
      <c r="W14" s="33">
        <f t="shared" si="0"/>
        <v>10.676233902316469</v>
      </c>
      <c r="X14" s="33"/>
    </row>
    <row r="15" spans="1:27" ht="11.1" customHeight="1" x14ac:dyDescent="0.6">
      <c r="A15" s="68"/>
      <c r="C15" s="6" t="s">
        <v>6</v>
      </c>
      <c r="D15" s="1">
        <f t="shared" ref="D15:L15" si="6">+D8+D9+D11+D13</f>
        <v>3723440.09</v>
      </c>
      <c r="E15" s="65">
        <f t="shared" si="6"/>
        <v>3932850.9086420005</v>
      </c>
      <c r="F15" s="1">
        <f t="shared" si="6"/>
        <v>3990141.0200000005</v>
      </c>
      <c r="G15" s="1">
        <f t="shared" si="6"/>
        <v>3884503.6699999995</v>
      </c>
      <c r="H15" s="13">
        <f t="shared" si="6"/>
        <v>3568358.9115380002</v>
      </c>
      <c r="I15" s="13">
        <f t="shared" si="6"/>
        <v>4018228.3899999997</v>
      </c>
      <c r="J15" s="13">
        <f t="shared" si="6"/>
        <v>4945446.5600000005</v>
      </c>
      <c r="K15" s="14">
        <f t="shared" si="6"/>
        <v>4831626.1899999995</v>
      </c>
      <c r="L15" s="14">
        <f t="shared" si="6"/>
        <v>5182769.4744600002</v>
      </c>
      <c r="M15" s="14"/>
      <c r="N15" s="32"/>
      <c r="O15" s="66">
        <v>7.1439310042180626</v>
      </c>
      <c r="P15" s="5">
        <f t="shared" si="0"/>
        <v>5.6241221445837875</v>
      </c>
      <c r="Q15" s="5">
        <f t="shared" si="0"/>
        <v>1.4567069204711292</v>
      </c>
      <c r="R15" s="5">
        <f t="shared" si="0"/>
        <v>-2.647459061484525</v>
      </c>
      <c r="S15" s="33">
        <f t="shared" si="0"/>
        <v>-8.138613972837339</v>
      </c>
      <c r="T15" s="33">
        <f t="shared" si="0"/>
        <v>12.607181329416806</v>
      </c>
      <c r="U15" s="33">
        <f t="shared" si="0"/>
        <v>23.075297867775024</v>
      </c>
      <c r="V15" s="33">
        <f t="shared" si="0"/>
        <v>-2.3015185508343916</v>
      </c>
      <c r="W15" s="33">
        <f t="shared" si="0"/>
        <v>7.2676004030850061</v>
      </c>
      <c r="X15" s="33"/>
    </row>
    <row r="16" spans="1:27" ht="11.1" customHeight="1" x14ac:dyDescent="0.6">
      <c r="B16" s="46">
        <v>7</v>
      </c>
      <c r="C16" s="3" t="s">
        <v>19</v>
      </c>
      <c r="D16" s="59">
        <v>596638.71999999997</v>
      </c>
      <c r="E16" s="60">
        <v>636156.69244500005</v>
      </c>
      <c r="F16" s="59">
        <v>659251.9</v>
      </c>
      <c r="G16" s="59">
        <v>655824.6</v>
      </c>
      <c r="H16" s="11">
        <v>580105.29335000005</v>
      </c>
      <c r="I16" s="34">
        <v>708583.06</v>
      </c>
      <c r="J16" s="74">
        <v>828468.14</v>
      </c>
      <c r="K16" s="74">
        <v>770563.25</v>
      </c>
      <c r="L16" s="74">
        <f>ROUND(938285087540/10^6,2)</f>
        <v>938285.09</v>
      </c>
      <c r="M16" s="74"/>
      <c r="N16" s="29"/>
      <c r="O16" s="61">
        <v>-1.9635366802314924</v>
      </c>
      <c r="P16" s="62">
        <f t="shared" si="0"/>
        <v>6.6234341017961551</v>
      </c>
      <c r="Q16" s="62">
        <f t="shared" si="0"/>
        <v>3.6304275077632342</v>
      </c>
      <c r="R16" s="62">
        <f t="shared" si="0"/>
        <v>-0.51987715166237347</v>
      </c>
      <c r="S16" s="31">
        <f t="shared" si="0"/>
        <v>-11.545664290421541</v>
      </c>
      <c r="T16" s="31">
        <v>22.2</v>
      </c>
      <c r="U16" s="31">
        <f t="shared" si="0"/>
        <v>16.918987591941569</v>
      </c>
      <c r="V16" s="31">
        <f t="shared" si="0"/>
        <v>-6.989392494924429</v>
      </c>
      <c r="W16" s="31">
        <f t="shared" si="0"/>
        <v>21.766135356182637</v>
      </c>
      <c r="X16" s="31"/>
    </row>
    <row r="17" spans="1:24" customFormat="1" ht="11.1" hidden="1" customHeight="1" x14ac:dyDescent="0.5">
      <c r="A17" s="75">
        <v>7</v>
      </c>
      <c r="B17" s="76"/>
      <c r="C17" s="77" t="s">
        <v>30</v>
      </c>
      <c r="D17" s="1">
        <f t="shared" ref="D17:L17" si="7">+D15+D16</f>
        <v>4320078.8099999996</v>
      </c>
      <c r="E17" s="65">
        <f t="shared" si="7"/>
        <v>4569007.6010870002</v>
      </c>
      <c r="F17" s="1">
        <f t="shared" si="7"/>
        <v>4649392.9200000009</v>
      </c>
      <c r="G17" s="1">
        <f t="shared" si="7"/>
        <v>4540328.2699999996</v>
      </c>
      <c r="H17" s="1">
        <f t="shared" si="7"/>
        <v>4148464.2048880002</v>
      </c>
      <c r="I17" s="1">
        <f t="shared" si="7"/>
        <v>4726811.4499999993</v>
      </c>
      <c r="J17" s="1">
        <f t="shared" si="7"/>
        <v>5773914.7000000002</v>
      </c>
      <c r="K17" s="9">
        <f t="shared" si="7"/>
        <v>5602189.4399999995</v>
      </c>
      <c r="L17" s="9">
        <f t="shared" si="7"/>
        <v>6121054.56446</v>
      </c>
      <c r="M17" s="9"/>
      <c r="N17" s="4"/>
      <c r="O17" s="66">
        <v>5.78667819851022</v>
      </c>
      <c r="P17" s="5">
        <f t="shared" si="0"/>
        <v>5.7621354154647975</v>
      </c>
      <c r="Q17" s="5">
        <f t="shared" si="0"/>
        <v>1.7593605861779826</v>
      </c>
      <c r="R17" s="5">
        <f t="shared" si="0"/>
        <v>-2.3457825973546953</v>
      </c>
      <c r="S17" s="5">
        <f t="shared" si="0"/>
        <v>-8.6307430170021515</v>
      </c>
      <c r="T17" s="5">
        <f t="shared" si="0"/>
        <v>13.94123744470428</v>
      </c>
      <c r="U17" s="5">
        <f t="shared" si="0"/>
        <v>22.15242264423307</v>
      </c>
      <c r="V17" s="5">
        <f t="shared" si="0"/>
        <v>-2.9741565111795043</v>
      </c>
      <c r="W17" s="5">
        <f t="shared" si="0"/>
        <v>9.2618275411265003</v>
      </c>
      <c r="X17" s="5"/>
    </row>
    <row r="18" spans="1:24" ht="11.1" customHeight="1" x14ac:dyDescent="0.6">
      <c r="B18" s="69">
        <v>8</v>
      </c>
      <c r="C18" s="3" t="s">
        <v>20</v>
      </c>
      <c r="D18" s="59">
        <v>651390.56000000006</v>
      </c>
      <c r="E18" s="60">
        <v>711994.87867600005</v>
      </c>
      <c r="F18" s="59">
        <v>756319.39</v>
      </c>
      <c r="G18" s="59">
        <v>671670.58</v>
      </c>
      <c r="H18" s="11">
        <v>634043.53002099996</v>
      </c>
      <c r="I18" s="11">
        <v>715391.29</v>
      </c>
      <c r="J18" s="52">
        <v>862613.43</v>
      </c>
      <c r="K18" s="53">
        <v>831102.5</v>
      </c>
      <c r="L18" s="53">
        <v>939521.12</v>
      </c>
      <c r="M18" s="53"/>
      <c r="N18" s="29"/>
      <c r="O18" s="61">
        <v>7.7892157792328387</v>
      </c>
      <c r="P18" s="62">
        <f t="shared" si="0"/>
        <v>9.3038374206712469</v>
      </c>
      <c r="Q18" s="62">
        <f t="shared" si="0"/>
        <v>6.2253974925246869</v>
      </c>
      <c r="R18" s="62">
        <f t="shared" si="0"/>
        <v>-11.192204129527884</v>
      </c>
      <c r="S18" s="31">
        <f>((H18/G18)-1)*100</f>
        <v>-5.6020095414927917</v>
      </c>
      <c r="T18" s="31">
        <f t="shared" si="0"/>
        <v>12.829996069245553</v>
      </c>
      <c r="U18" s="31">
        <f t="shared" si="0"/>
        <v>20.579246918144612</v>
      </c>
      <c r="V18" s="31">
        <f t="shared" si="0"/>
        <v>-3.652960747434697</v>
      </c>
      <c r="W18" s="31">
        <f t="shared" si="0"/>
        <v>13.045156283370574</v>
      </c>
      <c r="X18" s="31"/>
    </row>
    <row r="19" spans="1:24" customFormat="1" ht="11.1" hidden="1" customHeight="1" x14ac:dyDescent="0.5">
      <c r="A19" s="68">
        <v>8</v>
      </c>
      <c r="B19" s="46"/>
      <c r="C19" s="77" t="s">
        <v>31</v>
      </c>
      <c r="D19" s="1">
        <f t="shared" ref="D19:L19" si="8">D18+D17</f>
        <v>4971469.3699999992</v>
      </c>
      <c r="E19" s="65">
        <f t="shared" si="8"/>
        <v>5281002.4797630003</v>
      </c>
      <c r="F19" s="1">
        <f t="shared" si="8"/>
        <v>5405712.3100000005</v>
      </c>
      <c r="G19" s="1">
        <f t="shared" si="8"/>
        <v>5211998.8499999996</v>
      </c>
      <c r="H19" s="1">
        <f t="shared" si="8"/>
        <v>4782507.7349089999</v>
      </c>
      <c r="I19" s="1">
        <f t="shared" si="8"/>
        <v>5442202.7399999993</v>
      </c>
      <c r="J19" s="1">
        <f t="shared" si="8"/>
        <v>6636528.1299999999</v>
      </c>
      <c r="K19" s="9">
        <f t="shared" si="8"/>
        <v>6433291.9399999995</v>
      </c>
      <c r="L19" s="9">
        <f t="shared" si="8"/>
        <v>7060575.6844600001</v>
      </c>
      <c r="M19" s="9"/>
      <c r="N19" s="4"/>
      <c r="O19" s="66">
        <v>6.0448159351842001</v>
      </c>
      <c r="P19" s="5">
        <f t="shared" si="0"/>
        <v>6.2261896177186138</v>
      </c>
      <c r="Q19" s="5">
        <f t="shared" si="0"/>
        <v>2.3614802438531868</v>
      </c>
      <c r="R19" s="5">
        <f t="shared" si="0"/>
        <v>-3.5834955486190312</v>
      </c>
      <c r="S19" s="5">
        <f t="shared" si="0"/>
        <v>-8.2404299665376879</v>
      </c>
      <c r="T19" s="5">
        <f t="shared" si="0"/>
        <v>13.793914022881392</v>
      </c>
      <c r="U19" s="5">
        <f t="shared" si="0"/>
        <v>21.945624723271528</v>
      </c>
      <c r="V19" s="5">
        <f t="shared" si="0"/>
        <v>-3.0623872304749833</v>
      </c>
      <c r="W19" s="5">
        <f t="shared" si="0"/>
        <v>9.7505872624832346</v>
      </c>
      <c r="X19" s="5"/>
    </row>
    <row r="20" spans="1:24" ht="11.1" customHeight="1" x14ac:dyDescent="0.6">
      <c r="B20" s="46">
        <v>9</v>
      </c>
      <c r="C20" s="3" t="s">
        <v>21</v>
      </c>
      <c r="D20" s="59">
        <v>668163.24</v>
      </c>
      <c r="E20" s="60">
        <v>720913.93681600003</v>
      </c>
      <c r="F20" s="59">
        <v>678684.47</v>
      </c>
      <c r="G20" s="59">
        <v>623787.14</v>
      </c>
      <c r="H20" s="11">
        <v>611378.68701600004</v>
      </c>
      <c r="I20" s="11">
        <v>762972.7</v>
      </c>
      <c r="J20" s="52">
        <v>889575.2</v>
      </c>
      <c r="K20" s="78">
        <v>896275.76</v>
      </c>
      <c r="L20" s="78">
        <f xml:space="preserve"> 889074371183/10^6</f>
        <v>889074.37118300004</v>
      </c>
      <c r="M20" s="78"/>
      <c r="N20" s="29"/>
      <c r="O20" s="61">
        <v>0.39459560674202088</v>
      </c>
      <c r="P20" s="62">
        <f t="shared" ref="P20:W30" si="9">((E20/D20)-1)*100</f>
        <v>7.8948816184500226</v>
      </c>
      <c r="Q20" s="62">
        <f t="shared" si="9"/>
        <v>-5.8577681272901199</v>
      </c>
      <c r="R20" s="62">
        <f t="shared" si="9"/>
        <v>-8.088785352639638</v>
      </c>
      <c r="S20" s="31">
        <f>((H20/G20)-1)*100</f>
        <v>-1.9892126958564682</v>
      </c>
      <c r="T20" s="31">
        <f t="shared" si="9"/>
        <v>24.795436315239527</v>
      </c>
      <c r="U20" s="31">
        <f t="shared" si="9"/>
        <v>16.593319787195536</v>
      </c>
      <c r="V20" s="31">
        <f t="shared" si="9"/>
        <v>0.75323143001289061</v>
      </c>
      <c r="W20" s="31">
        <f t="shared" si="9"/>
        <v>-0.80347914541389898</v>
      </c>
      <c r="X20" s="31"/>
    </row>
    <row r="21" spans="1:24" ht="11.1" customHeight="1" x14ac:dyDescent="0.6">
      <c r="A21" s="68"/>
      <c r="B21" s="69"/>
      <c r="C21" s="6" t="s">
        <v>7</v>
      </c>
      <c r="D21" s="1">
        <f t="shared" ref="D21:L21" si="10">+D16+D18+D20</f>
        <v>1916192.52</v>
      </c>
      <c r="E21" s="65">
        <f t="shared" si="10"/>
        <v>2069065.5079370001</v>
      </c>
      <c r="F21" s="1">
        <f t="shared" si="10"/>
        <v>2094255.76</v>
      </c>
      <c r="G21" s="1">
        <f t="shared" si="10"/>
        <v>1951282.3199999998</v>
      </c>
      <c r="H21" s="13">
        <f t="shared" si="10"/>
        <v>1825527.5103870002</v>
      </c>
      <c r="I21" s="13">
        <f t="shared" si="10"/>
        <v>2186947.0499999998</v>
      </c>
      <c r="J21" s="13">
        <f t="shared" si="10"/>
        <v>2580656.77</v>
      </c>
      <c r="K21" s="13">
        <f t="shared" si="10"/>
        <v>2497941.5099999998</v>
      </c>
      <c r="L21" s="13">
        <f t="shared" si="10"/>
        <v>2766880.581183</v>
      </c>
      <c r="M21" s="13"/>
      <c r="N21" s="32"/>
      <c r="O21" s="66">
        <v>2.0095360815823859</v>
      </c>
      <c r="P21" s="5">
        <f t="shared" si="9"/>
        <v>7.9779555729087237</v>
      </c>
      <c r="Q21" s="5">
        <f t="shared" si="9"/>
        <v>1.2174700108029013</v>
      </c>
      <c r="R21" s="5">
        <f t="shared" si="9"/>
        <v>-6.8269331153707924</v>
      </c>
      <c r="S21" s="33">
        <f>((H21/G21)-1)*100</f>
        <v>-6.444726543363533</v>
      </c>
      <c r="T21" s="33">
        <f t="shared" si="9"/>
        <v>19.798087816073551</v>
      </c>
      <c r="U21" s="33">
        <f t="shared" si="9"/>
        <v>18.002709301992482</v>
      </c>
      <c r="V21" s="33">
        <f t="shared" si="9"/>
        <v>-3.2052019067998816</v>
      </c>
      <c r="W21" s="33">
        <f t="shared" si="9"/>
        <v>10.766427880971484</v>
      </c>
      <c r="X21" s="33"/>
    </row>
    <row r="22" spans="1:24" customFormat="1" ht="11.1" hidden="1" customHeight="1" x14ac:dyDescent="0.5">
      <c r="A22" s="68">
        <v>9</v>
      </c>
      <c r="B22" s="69"/>
      <c r="C22" s="77" t="s">
        <v>32</v>
      </c>
      <c r="D22" s="1">
        <f t="shared" ref="D22:L22" si="11">+D15+D16+D18+D20</f>
        <v>5639632.6099999994</v>
      </c>
      <c r="E22" s="65">
        <f t="shared" si="11"/>
        <v>6001916.4165790007</v>
      </c>
      <c r="F22" s="1">
        <f t="shared" si="11"/>
        <v>6084396.7800000003</v>
      </c>
      <c r="G22" s="1">
        <f t="shared" si="11"/>
        <v>5835785.9899999993</v>
      </c>
      <c r="H22" s="1">
        <f t="shared" si="11"/>
        <v>5393886.4219249999</v>
      </c>
      <c r="I22" s="1">
        <f t="shared" si="11"/>
        <v>6205175.4399999995</v>
      </c>
      <c r="J22" s="1">
        <f t="shared" si="11"/>
        <v>7526103.3300000001</v>
      </c>
      <c r="K22" s="1">
        <f t="shared" si="11"/>
        <v>7329567.6999999993</v>
      </c>
      <c r="L22" s="1">
        <f t="shared" si="11"/>
        <v>7949650.0556429997</v>
      </c>
      <c r="M22" s="1"/>
      <c r="N22" s="4"/>
      <c r="O22" s="66">
        <v>5.3424069613063674</v>
      </c>
      <c r="P22" s="5">
        <f t="shared" si="9"/>
        <v>6.4238902005178788</v>
      </c>
      <c r="Q22" s="5">
        <f t="shared" si="9"/>
        <v>1.3742337896136769</v>
      </c>
      <c r="R22" s="5">
        <f t="shared" si="9"/>
        <v>-4.0860384190789194</v>
      </c>
      <c r="S22" s="5">
        <f t="shared" si="9"/>
        <v>-7.5722373786876851</v>
      </c>
      <c r="T22" s="62">
        <f t="shared" si="9"/>
        <v>15.040899170165734</v>
      </c>
      <c r="U22" s="5">
        <f t="shared" si="9"/>
        <v>21.28751882638149</v>
      </c>
      <c r="V22" s="5">
        <f t="shared" si="9"/>
        <v>-2.6113862829465151</v>
      </c>
      <c r="W22" s="5">
        <f t="shared" si="9"/>
        <v>8.4600126640893336</v>
      </c>
      <c r="X22" s="5"/>
    </row>
    <row r="23" spans="1:24" ht="11.1" customHeight="1" x14ac:dyDescent="0.6">
      <c r="B23" s="69">
        <v>10</v>
      </c>
      <c r="C23" s="3" t="s">
        <v>22</v>
      </c>
      <c r="D23" s="59">
        <v>613246.27</v>
      </c>
      <c r="E23" s="60">
        <v>657303.94262400002</v>
      </c>
      <c r="F23" s="59">
        <v>701611.57</v>
      </c>
      <c r="G23" s="59">
        <v>628698.94999999995</v>
      </c>
      <c r="H23" s="11">
        <v>600341.44894699997</v>
      </c>
      <c r="I23" s="11">
        <v>751247</v>
      </c>
      <c r="J23" s="52">
        <v>803290.12</v>
      </c>
      <c r="K23" s="53">
        <v>847587.78</v>
      </c>
      <c r="L23" s="53">
        <v>896735.19</v>
      </c>
      <c r="M23" s="53"/>
      <c r="N23" s="29"/>
      <c r="O23" s="61">
        <v>-7.2445354901354841</v>
      </c>
      <c r="P23" s="62">
        <f t="shared" si="9"/>
        <v>7.1843360130017686</v>
      </c>
      <c r="Q23" s="62">
        <f t="shared" si="9"/>
        <v>6.7408126595317475</v>
      </c>
      <c r="R23" s="62">
        <f t="shared" si="9"/>
        <v>-10.39216328772914</v>
      </c>
      <c r="S23" s="31">
        <f t="shared" si="9"/>
        <v>-4.5105055532540632</v>
      </c>
      <c r="T23" s="31">
        <f t="shared" si="9"/>
        <v>25.136620387895704</v>
      </c>
      <c r="U23" s="31">
        <f t="shared" si="9"/>
        <v>6.9275644361974198</v>
      </c>
      <c r="V23" s="31">
        <f t="shared" si="9"/>
        <v>5.514528175698219</v>
      </c>
      <c r="W23" s="31">
        <f t="shared" si="9"/>
        <v>5.7985038434603009</v>
      </c>
      <c r="X23" s="31"/>
    </row>
    <row r="24" spans="1:24" customFormat="1" ht="11.1" hidden="1" customHeight="1" x14ac:dyDescent="0.5">
      <c r="A24" s="63">
        <v>10</v>
      </c>
      <c r="B24" s="64"/>
      <c r="C24" s="77" t="s">
        <v>33</v>
      </c>
      <c r="D24" s="1">
        <f t="shared" ref="D24:L24" si="12">+D15+D21+D23</f>
        <v>6252878.879999999</v>
      </c>
      <c r="E24" s="65">
        <f t="shared" si="12"/>
        <v>6659220.3592030006</v>
      </c>
      <c r="F24" s="1">
        <f t="shared" si="12"/>
        <v>6786008.3500000006</v>
      </c>
      <c r="G24" s="1">
        <f t="shared" si="12"/>
        <v>6464484.9399999995</v>
      </c>
      <c r="H24" s="1">
        <f t="shared" si="12"/>
        <v>5994227.8708720012</v>
      </c>
      <c r="I24" s="1">
        <f t="shared" si="12"/>
        <v>6956422.4399999995</v>
      </c>
      <c r="J24" s="1">
        <f t="shared" si="12"/>
        <v>8329393.4500000002</v>
      </c>
      <c r="K24" s="9">
        <f t="shared" si="12"/>
        <v>8177155.4799999995</v>
      </c>
      <c r="L24" s="9">
        <f t="shared" si="12"/>
        <v>8846385.2456429992</v>
      </c>
      <c r="M24" s="9"/>
      <c r="N24" s="4"/>
      <c r="O24" s="66">
        <v>3.9588497996836391</v>
      </c>
      <c r="P24" s="5">
        <f t="shared" si="9"/>
        <v>6.4984703366427921</v>
      </c>
      <c r="Q24" s="5">
        <f t="shared" si="9"/>
        <v>1.9039464675737916</v>
      </c>
      <c r="R24" s="5">
        <f t="shared" si="9"/>
        <v>-4.7380343998545289</v>
      </c>
      <c r="S24" s="5">
        <f t="shared" si="9"/>
        <v>-7.2744707968644189</v>
      </c>
      <c r="T24" s="5">
        <f>((I24/H24)-1)*100</f>
        <v>16.052018539429081</v>
      </c>
      <c r="U24" s="5">
        <f t="shared" si="9"/>
        <v>19.736739995910902</v>
      </c>
      <c r="V24" s="5">
        <f t="shared" si="9"/>
        <v>-1.8277197603146056</v>
      </c>
      <c r="W24" s="5">
        <f t="shared" si="9"/>
        <v>8.1841389377984584</v>
      </c>
      <c r="X24" s="5"/>
    </row>
    <row r="25" spans="1:24" ht="11.1" customHeight="1" x14ac:dyDescent="0.6">
      <c r="B25" s="69">
        <v>11</v>
      </c>
      <c r="C25" s="3" t="s">
        <v>23</v>
      </c>
      <c r="D25" s="59">
        <v>657540.93999999994</v>
      </c>
      <c r="E25" s="60">
        <v>705102.10693200002</v>
      </c>
      <c r="F25" s="59">
        <v>687806.26</v>
      </c>
      <c r="G25" s="59">
        <v>589746.1</v>
      </c>
      <c r="H25" s="11">
        <v>586751.26693599997</v>
      </c>
      <c r="I25" s="15">
        <v>785913.78</v>
      </c>
      <c r="J25" s="53">
        <v>849228.17</v>
      </c>
      <c r="K25" s="53">
        <v>854495.84</v>
      </c>
      <c r="L25" s="53">
        <v>849069.32324900001</v>
      </c>
      <c r="M25" s="53"/>
      <c r="N25" s="29"/>
      <c r="O25" s="61">
        <v>9.2228348120519943</v>
      </c>
      <c r="P25" s="62">
        <f t="shared" si="9"/>
        <v>7.2331871734100828</v>
      </c>
      <c r="Q25" s="62">
        <f t="shared" si="9"/>
        <v>-2.4529563536913379</v>
      </c>
      <c r="R25" s="62">
        <f t="shared" si="9"/>
        <v>-14.256944971684327</v>
      </c>
      <c r="S25" s="31">
        <f t="shared" si="9"/>
        <v>-0.50781735801220806</v>
      </c>
      <c r="T25" s="31">
        <f t="shared" si="9"/>
        <v>33.943260847824263</v>
      </c>
      <c r="U25" s="31">
        <f t="shared" si="9"/>
        <v>8.0561496198730644</v>
      </c>
      <c r="V25" s="31">
        <f t="shared" si="9"/>
        <v>0.62028912677258852</v>
      </c>
      <c r="W25" s="31">
        <f t="shared" si="9"/>
        <v>-0.63505478868099985</v>
      </c>
      <c r="X25" s="31"/>
    </row>
    <row r="26" spans="1:24" customFormat="1" ht="11.1" hidden="1" customHeight="1" x14ac:dyDescent="0.5">
      <c r="A26" s="63">
        <v>11</v>
      </c>
      <c r="B26" s="64"/>
      <c r="C26" s="77" t="s">
        <v>34</v>
      </c>
      <c r="D26" s="1">
        <f t="shared" ref="D26:L26" si="13">+D15+D21+D23+D25</f>
        <v>6910419.8199999984</v>
      </c>
      <c r="E26" s="65">
        <f t="shared" si="13"/>
        <v>7364322.4661350008</v>
      </c>
      <c r="F26" s="1">
        <f t="shared" si="13"/>
        <v>7473814.6100000003</v>
      </c>
      <c r="G26" s="1">
        <f t="shared" si="13"/>
        <v>7054231.0399999991</v>
      </c>
      <c r="H26" s="1">
        <f t="shared" si="13"/>
        <v>6580979.1378080007</v>
      </c>
      <c r="I26" s="9">
        <f t="shared" si="13"/>
        <v>7742336.2199999997</v>
      </c>
      <c r="J26" s="9">
        <f t="shared" si="13"/>
        <v>9178621.620000001</v>
      </c>
      <c r="K26" s="9">
        <f t="shared" si="13"/>
        <v>9031651.3200000003</v>
      </c>
      <c r="L26" s="9">
        <f t="shared" si="13"/>
        <v>9695454.5688919984</v>
      </c>
      <c r="M26" s="9"/>
      <c r="N26" s="4"/>
      <c r="O26" s="61">
        <v>4.4377855102315733</v>
      </c>
      <c r="P26" s="5">
        <f t="shared" si="9"/>
        <v>6.5683801846788903</v>
      </c>
      <c r="Q26" s="5">
        <f t="shared" si="9"/>
        <v>1.48679181782847</v>
      </c>
      <c r="R26" s="5">
        <f>((G26/F26)-1)*100</f>
        <v>-5.6140484062662814</v>
      </c>
      <c r="S26" s="5">
        <f t="shared" si="9"/>
        <v>-6.7087666892180264</v>
      </c>
      <c r="T26" s="5">
        <f t="shared" si="9"/>
        <v>17.64717769001809</v>
      </c>
      <c r="U26" s="5">
        <f t="shared" si="9"/>
        <v>18.551059514695179</v>
      </c>
      <c r="V26" s="5">
        <f t="shared" si="9"/>
        <v>-1.6012240844502812</v>
      </c>
      <c r="W26" s="5">
        <f t="shared" si="9"/>
        <v>7.3497439767415518</v>
      </c>
      <c r="X26" s="5"/>
    </row>
    <row r="27" spans="1:24" ht="11.1" customHeight="1" x14ac:dyDescent="0.6">
      <c r="B27" s="69">
        <v>12</v>
      </c>
      <c r="C27" s="3" t="s">
        <v>24</v>
      </c>
      <c r="D27" s="59">
        <v>640284.25</v>
      </c>
      <c r="E27" s="60">
        <v>641942.70932999998</v>
      </c>
      <c r="F27" s="59">
        <v>634485.16</v>
      </c>
      <c r="G27" s="59">
        <v>574169.34</v>
      </c>
      <c r="H27" s="11">
        <v>602588.47513499996</v>
      </c>
      <c r="I27" s="11">
        <v>826603.7</v>
      </c>
      <c r="J27" s="53">
        <v>778451.04</v>
      </c>
      <c r="K27" s="53">
        <v>795673.27</v>
      </c>
      <c r="L27" s="53">
        <f>853304637937/10^6</f>
        <v>853304.63793700002</v>
      </c>
      <c r="M27" s="53"/>
      <c r="N27" s="29"/>
      <c r="O27" s="61">
        <v>5.1470802927978898</v>
      </c>
      <c r="P27" s="62">
        <f t="shared" si="9"/>
        <v>0.25901922935007704</v>
      </c>
      <c r="Q27" s="62">
        <f t="shared" si="9"/>
        <v>-1.1617157141302292</v>
      </c>
      <c r="R27" s="62">
        <f t="shared" si="9"/>
        <v>-9.5062617382572157</v>
      </c>
      <c r="S27" s="31">
        <f t="shared" si="9"/>
        <v>4.9496086180777166</v>
      </c>
      <c r="T27" s="31">
        <f t="shared" si="9"/>
        <v>37.175491086983214</v>
      </c>
      <c r="U27" s="31">
        <f t="shared" si="9"/>
        <v>-5.8253622624723223</v>
      </c>
      <c r="V27" s="31">
        <f t="shared" si="9"/>
        <v>2.2123716348301015</v>
      </c>
      <c r="W27" s="31">
        <f t="shared" si="9"/>
        <v>7.2430946356913495</v>
      </c>
      <c r="X27" s="31"/>
    </row>
    <row r="28" spans="1:24" ht="11.1" customHeight="1" x14ac:dyDescent="0.6">
      <c r="A28" s="68"/>
      <c r="B28" s="69"/>
      <c r="C28" s="6" t="s">
        <v>8</v>
      </c>
      <c r="D28" s="1">
        <f t="shared" ref="D28:G28" si="14">+D23+D25+D27</f>
        <v>1911071.46</v>
      </c>
      <c r="E28" s="1">
        <f t="shared" si="14"/>
        <v>2004348.7588860001</v>
      </c>
      <c r="F28" s="1">
        <f t="shared" si="14"/>
        <v>2023902.9900000002</v>
      </c>
      <c r="G28" s="1">
        <f t="shared" si="14"/>
        <v>1792614.3899999997</v>
      </c>
      <c r="H28" s="13">
        <f>+H23+H25+H27</f>
        <v>1789681.1910179998</v>
      </c>
      <c r="I28" s="13">
        <f>+I23+I25+I27</f>
        <v>2363764.48</v>
      </c>
      <c r="J28" s="13">
        <f>+J23+J25+J27</f>
        <v>2430969.33</v>
      </c>
      <c r="K28" s="14">
        <f>+K23+K25+K27</f>
        <v>2497756.89</v>
      </c>
      <c r="L28" s="14">
        <f>+L23+L25+L27</f>
        <v>2599109.1511860001</v>
      </c>
      <c r="M28" s="14"/>
      <c r="N28" s="32"/>
      <c r="O28" s="66">
        <v>2.0815677826337753</v>
      </c>
      <c r="P28" s="5">
        <f t="shared" si="9"/>
        <v>4.8808901623176526</v>
      </c>
      <c r="Q28" s="5">
        <f t="shared" si="9"/>
        <v>0.97559025231059859</v>
      </c>
      <c r="R28" s="5">
        <f t="shared" si="9"/>
        <v>-11.427850106590364</v>
      </c>
      <c r="S28" s="33">
        <f t="shared" si="9"/>
        <v>-0.16362687917504948</v>
      </c>
      <c r="T28" s="33">
        <f t="shared" si="9"/>
        <v>32.077405286661829</v>
      </c>
      <c r="U28" s="33">
        <f t="shared" si="9"/>
        <v>2.8431280090984501</v>
      </c>
      <c r="V28" s="33">
        <f t="shared" si="9"/>
        <v>2.7473633326340563</v>
      </c>
      <c r="W28" s="33">
        <f t="shared" si="9"/>
        <v>4.0577312224329365</v>
      </c>
      <c r="X28" s="33"/>
    </row>
    <row r="29" spans="1:24" ht="11.1" customHeight="1" x14ac:dyDescent="0.6">
      <c r="A29" s="68"/>
      <c r="B29" s="69"/>
      <c r="C29" s="6" t="s">
        <v>9</v>
      </c>
      <c r="D29" s="79">
        <f t="shared" ref="D29:L29" si="15">+D28+D21</f>
        <v>3827263.98</v>
      </c>
      <c r="E29" s="79">
        <f t="shared" si="15"/>
        <v>4073414.2668230003</v>
      </c>
      <c r="F29" s="79">
        <f t="shared" si="15"/>
        <v>4118158.75</v>
      </c>
      <c r="G29" s="79">
        <f t="shared" si="15"/>
        <v>3743896.7099999995</v>
      </c>
      <c r="H29" s="16">
        <f t="shared" si="15"/>
        <v>3615208.7014049999</v>
      </c>
      <c r="I29" s="16">
        <f t="shared" si="15"/>
        <v>4550711.5299999993</v>
      </c>
      <c r="J29" s="16">
        <f t="shared" si="15"/>
        <v>5011626.0999999996</v>
      </c>
      <c r="K29" s="17">
        <f t="shared" si="15"/>
        <v>4995698.4000000004</v>
      </c>
      <c r="L29" s="17">
        <f t="shared" si="15"/>
        <v>5365989.7323690001</v>
      </c>
      <c r="M29" s="17"/>
      <c r="N29" s="32"/>
      <c r="O29" s="66">
        <v>2.045491029830826</v>
      </c>
      <c r="P29" s="5">
        <f t="shared" si="9"/>
        <v>6.4314948775234582</v>
      </c>
      <c r="Q29" s="5">
        <f t="shared" si="9"/>
        <v>1.0984515751671253</v>
      </c>
      <c r="R29" s="5">
        <f t="shared" si="9"/>
        <v>-9.0880916137582197</v>
      </c>
      <c r="S29" s="33">
        <f t="shared" si="9"/>
        <v>-3.4372745447616704</v>
      </c>
      <c r="T29" s="33">
        <f t="shared" si="9"/>
        <v>25.876869244960311</v>
      </c>
      <c r="U29" s="33">
        <f t="shared" si="9"/>
        <v>10.128406666989953</v>
      </c>
      <c r="V29" s="33">
        <f t="shared" si="9"/>
        <v>-0.31781501018200986</v>
      </c>
      <c r="W29" s="33">
        <f t="shared" si="9"/>
        <v>7.412203514307425</v>
      </c>
      <c r="X29" s="33"/>
    </row>
    <row r="30" spans="1:24" ht="11.1" customHeight="1" x14ac:dyDescent="0.6">
      <c r="A30" s="68"/>
      <c r="C30" s="7" t="s">
        <v>25</v>
      </c>
      <c r="D30" s="80">
        <f t="shared" ref="D30:L30" si="16">+D15+D21+D28</f>
        <v>7550704.0699999994</v>
      </c>
      <c r="E30" s="80">
        <f t="shared" si="16"/>
        <v>8006265.1754650008</v>
      </c>
      <c r="F30" s="80">
        <f t="shared" si="16"/>
        <v>8108299.7700000005</v>
      </c>
      <c r="G30" s="80">
        <f t="shared" si="16"/>
        <v>7628400.379999999</v>
      </c>
      <c r="H30" s="18">
        <f t="shared" si="16"/>
        <v>7183567.6129430011</v>
      </c>
      <c r="I30" s="18">
        <f t="shared" si="16"/>
        <v>8568939.9199999999</v>
      </c>
      <c r="J30" s="18">
        <f t="shared" si="16"/>
        <v>9957072.6600000001</v>
      </c>
      <c r="K30" s="19">
        <f t="shared" si="16"/>
        <v>9827324.5899999999</v>
      </c>
      <c r="L30" s="19">
        <f t="shared" si="16"/>
        <v>10548759.206829</v>
      </c>
      <c r="M30" s="19"/>
      <c r="N30" s="32"/>
      <c r="O30" s="81">
        <v>4.497560714618043</v>
      </c>
      <c r="P30" s="82">
        <f t="shared" si="9"/>
        <v>6.033359289963558</v>
      </c>
      <c r="Q30" s="82">
        <f t="shared" si="9"/>
        <v>1.2744343623251719</v>
      </c>
      <c r="R30" s="82">
        <f t="shared" si="9"/>
        <v>-5.9186192372362338</v>
      </c>
      <c r="S30" s="35">
        <f t="shared" si="9"/>
        <v>-5.8312718905427658</v>
      </c>
      <c r="T30" s="35">
        <f t="shared" si="9"/>
        <v>19.285296411227513</v>
      </c>
      <c r="U30" s="35">
        <f t="shared" si="9"/>
        <v>16.199585397489869</v>
      </c>
      <c r="V30" s="35">
        <f t="shared" si="9"/>
        <v>-1.30307445200466</v>
      </c>
      <c r="W30" s="35">
        <f t="shared" si="9"/>
        <v>7.3411090701441806</v>
      </c>
      <c r="X30" s="35"/>
    </row>
    <row r="31" spans="1:24" s="29" customFormat="1" ht="14.1" customHeight="1" x14ac:dyDescent="0.5">
      <c r="A31" s="36"/>
      <c r="B31" s="46"/>
      <c r="C31" s="23" t="s">
        <v>10</v>
      </c>
      <c r="D31" s="38"/>
      <c r="E31" s="38"/>
      <c r="F31" s="38"/>
      <c r="G31" s="38"/>
      <c r="H31" s="23"/>
      <c r="I31" s="23"/>
      <c r="J31" s="23"/>
      <c r="K31" s="23"/>
      <c r="L31" s="23"/>
      <c r="M31" s="23"/>
      <c r="N31" s="24"/>
      <c r="O31" s="39"/>
      <c r="P31" s="40"/>
      <c r="Q31" s="40"/>
      <c r="R31" s="40"/>
      <c r="S31" s="23" t="s">
        <v>1</v>
      </c>
      <c r="T31" s="23"/>
      <c r="U31" s="23"/>
      <c r="V31" s="23"/>
      <c r="W31" s="23"/>
      <c r="X31" s="23"/>
    </row>
    <row r="32" spans="1:24" s="45" customFormat="1" ht="14.1" customHeight="1" x14ac:dyDescent="0.5">
      <c r="A32" s="36"/>
      <c r="B32" s="46"/>
      <c r="C32" s="23" t="s">
        <v>2</v>
      </c>
      <c r="D32" s="38"/>
      <c r="E32" s="38"/>
      <c r="F32" s="38"/>
      <c r="G32" s="38"/>
      <c r="H32" s="23"/>
      <c r="I32" s="23"/>
      <c r="J32" s="23"/>
      <c r="K32" s="23"/>
      <c r="L32" s="23"/>
      <c r="M32" s="23"/>
      <c r="N32" s="25"/>
      <c r="O32" s="42"/>
      <c r="P32" s="42"/>
      <c r="Q32" s="43"/>
      <c r="R32" s="43"/>
      <c r="S32" s="23" t="s">
        <v>3</v>
      </c>
      <c r="T32" s="23"/>
      <c r="U32" s="23"/>
      <c r="V32" s="23"/>
      <c r="W32" s="23"/>
      <c r="X32" s="23"/>
    </row>
    <row r="33" spans="1:27" ht="11.1" customHeight="1" x14ac:dyDescent="0.6">
      <c r="C33" s="2"/>
      <c r="D33" s="47">
        <v>2559</v>
      </c>
      <c r="E33" s="47">
        <v>2560</v>
      </c>
      <c r="F33" s="47">
        <v>2561</v>
      </c>
      <c r="G33" s="47">
        <v>2562</v>
      </c>
      <c r="H33" s="26">
        <v>2563</v>
      </c>
      <c r="I33" s="26">
        <v>2564</v>
      </c>
      <c r="J33" s="48">
        <v>2565</v>
      </c>
      <c r="K33" s="48">
        <v>2566</v>
      </c>
      <c r="L33" s="48">
        <v>2567</v>
      </c>
      <c r="M33" s="48">
        <v>2568</v>
      </c>
      <c r="N33" s="27"/>
      <c r="O33" s="47">
        <v>2559</v>
      </c>
      <c r="P33" s="47">
        <v>2560</v>
      </c>
      <c r="Q33" s="49">
        <v>2561</v>
      </c>
      <c r="R33" s="49">
        <v>2562</v>
      </c>
      <c r="S33" s="28">
        <v>2563</v>
      </c>
      <c r="T33" s="28">
        <v>2564</v>
      </c>
      <c r="U33" s="28">
        <v>2565</v>
      </c>
      <c r="V33" s="28">
        <v>2566</v>
      </c>
      <c r="W33" s="28">
        <v>2567</v>
      </c>
      <c r="X33" s="28">
        <v>2568</v>
      </c>
    </row>
    <row r="34" spans="1:27" ht="11.1" customHeight="1" x14ac:dyDescent="0.6">
      <c r="B34" s="46">
        <v>1</v>
      </c>
      <c r="C34" s="3" t="s">
        <v>13</v>
      </c>
      <c r="D34" s="83">
        <v>561870.74</v>
      </c>
      <c r="E34" s="84">
        <v>586015.29209500004</v>
      </c>
      <c r="F34" s="83">
        <v>664002.43999999994</v>
      </c>
      <c r="G34" s="83">
        <v>755505.54</v>
      </c>
      <c r="H34" s="20">
        <v>638351.94127499999</v>
      </c>
      <c r="I34" s="20">
        <v>596690.15</v>
      </c>
      <c r="J34" s="53">
        <v>781589.83</v>
      </c>
      <c r="K34" s="53">
        <v>866737.1</v>
      </c>
      <c r="L34" s="53">
        <v>882486.795606</v>
      </c>
      <c r="M34" s="53">
        <v>938112.01</v>
      </c>
      <c r="N34" s="29"/>
      <c r="O34" s="54">
        <v>-3.6682978815694378</v>
      </c>
      <c r="P34" s="55">
        <f t="shared" ref="P34:X50" si="17">((E34/D34)-1)*100</f>
        <v>4.2971719963563304</v>
      </c>
      <c r="Q34" s="55">
        <f t="shared" si="17"/>
        <v>13.308039731556565</v>
      </c>
      <c r="R34" s="55">
        <f t="shared" si="17"/>
        <v>13.780536710075953</v>
      </c>
      <c r="S34" s="30">
        <f t="shared" si="17"/>
        <v>-15.506649855274389</v>
      </c>
      <c r="T34" s="30">
        <f t="shared" si="17"/>
        <v>-6.5264611229641778</v>
      </c>
      <c r="U34" s="30">
        <f t="shared" si="17"/>
        <v>30.987553590418738</v>
      </c>
      <c r="V34" s="30">
        <f t="shared" si="17"/>
        <v>10.894111813097673</v>
      </c>
      <c r="W34" s="30">
        <f t="shared" si="17"/>
        <v>1.8171248935807682</v>
      </c>
      <c r="X34" s="30">
        <f t="shared" si="17"/>
        <v>6.3032347533089617</v>
      </c>
    </row>
    <row r="35" spans="1:27" ht="11.1" customHeight="1" x14ac:dyDescent="0.6">
      <c r="B35" s="46">
        <v>2</v>
      </c>
      <c r="C35" s="3" t="s">
        <v>14</v>
      </c>
      <c r="D35" s="85">
        <v>510320.27</v>
      </c>
      <c r="E35" s="86">
        <v>594546.92804300005</v>
      </c>
      <c r="F35" s="85">
        <v>623891.59</v>
      </c>
      <c r="G35" s="85">
        <v>558041.34</v>
      </c>
      <c r="H35" s="15">
        <v>506926.83959300001</v>
      </c>
      <c r="I35" s="15">
        <v>603434.68999999994</v>
      </c>
      <c r="J35" s="53">
        <v>772306.27</v>
      </c>
      <c r="K35" s="53">
        <v>766531.6</v>
      </c>
      <c r="L35" s="53">
        <v>850742.90689500002</v>
      </c>
      <c r="M35" s="53">
        <v>848823.95200000005</v>
      </c>
      <c r="N35" s="29"/>
      <c r="O35" s="61">
        <v>-7.5615606857888036</v>
      </c>
      <c r="P35" s="62">
        <f t="shared" si="17"/>
        <v>16.504666381956579</v>
      </c>
      <c r="Q35" s="62">
        <f t="shared" si="17"/>
        <v>4.9356342742515436</v>
      </c>
      <c r="R35" s="62">
        <f t="shared" si="17"/>
        <v>-10.554758399612341</v>
      </c>
      <c r="S35" s="31">
        <f t="shared" si="17"/>
        <v>-9.159626132178655</v>
      </c>
      <c r="T35" s="31">
        <f t="shared" si="17"/>
        <v>19.037826145580272</v>
      </c>
      <c r="U35" s="31">
        <f t="shared" si="17"/>
        <v>27.98506330486239</v>
      </c>
      <c r="V35" s="31">
        <f t="shared" si="17"/>
        <v>-0.7477176120815443</v>
      </c>
      <c r="W35" s="31">
        <f t="shared" si="17"/>
        <v>10.986018957992094</v>
      </c>
      <c r="X35" s="31">
        <f t="shared" si="17"/>
        <v>-0.22556225617016423</v>
      </c>
      <c r="AA35" s="87">
        <v>967607854995</v>
      </c>
    </row>
    <row r="36" spans="1:27" customFormat="1" ht="11.1" hidden="1" customHeight="1" x14ac:dyDescent="0.5">
      <c r="A36" s="63">
        <v>2</v>
      </c>
      <c r="B36" s="64"/>
      <c r="C36" s="12" t="s">
        <v>27</v>
      </c>
      <c r="D36" s="9">
        <f t="shared" ref="D36:M36" si="18">+D34+D35</f>
        <v>1072191.01</v>
      </c>
      <c r="E36" s="88">
        <f t="shared" si="18"/>
        <v>1180562.2201380001</v>
      </c>
      <c r="F36" s="9">
        <f t="shared" si="18"/>
        <v>1287894.0299999998</v>
      </c>
      <c r="G36" s="9">
        <f t="shared" si="18"/>
        <v>1313546.8799999999</v>
      </c>
      <c r="H36" s="9">
        <f t="shared" si="18"/>
        <v>1145278.7808679999</v>
      </c>
      <c r="I36" s="9">
        <f t="shared" si="18"/>
        <v>1200124.8399999999</v>
      </c>
      <c r="J36" s="9">
        <f t="shared" si="18"/>
        <v>1553896.1</v>
      </c>
      <c r="K36" s="9">
        <f t="shared" si="18"/>
        <v>1633268.7</v>
      </c>
      <c r="L36" s="9">
        <f t="shared" si="18"/>
        <v>1733229.7025009999</v>
      </c>
      <c r="M36" s="9">
        <f t="shared" si="18"/>
        <v>1786935.9620000001</v>
      </c>
      <c r="N36" s="4"/>
      <c r="O36" s="66">
        <v>-5.5614310778074767</v>
      </c>
      <c r="P36" s="5">
        <f t="shared" si="17"/>
        <v>10.107453721142479</v>
      </c>
      <c r="Q36" s="5">
        <f t="shared" si="17"/>
        <v>9.0915843342380889</v>
      </c>
      <c r="R36" s="5">
        <f t="shared" si="17"/>
        <v>1.9918447793410454</v>
      </c>
      <c r="S36" s="5">
        <f t="shared" si="17"/>
        <v>-12.810208885121789</v>
      </c>
      <c r="T36" s="5">
        <f t="shared" si="17"/>
        <v>4.788882850901377</v>
      </c>
      <c r="U36" s="5">
        <f t="shared" si="17"/>
        <v>29.477871652085817</v>
      </c>
      <c r="V36" s="5">
        <f t="shared" si="17"/>
        <v>5.1079734352895256</v>
      </c>
      <c r="W36" s="5">
        <f t="shared" si="17"/>
        <v>6.1203035667676708</v>
      </c>
      <c r="X36" s="5">
        <f t="shared" si="17"/>
        <v>3.0986233054685952</v>
      </c>
      <c r="Y36" s="41"/>
      <c r="Z36" s="41"/>
      <c r="AA36" s="41"/>
    </row>
    <row r="37" spans="1:27" ht="11.1" customHeight="1" x14ac:dyDescent="0.6">
      <c r="B37" s="46">
        <v>3</v>
      </c>
      <c r="C37" s="3" t="s">
        <v>15</v>
      </c>
      <c r="D37" s="85">
        <v>578497.25</v>
      </c>
      <c r="E37" s="86">
        <v>671744.97734800004</v>
      </c>
      <c r="F37" s="85">
        <v>664671.52</v>
      </c>
      <c r="G37" s="85">
        <v>608759.99</v>
      </c>
      <c r="H37" s="15">
        <v>646156.76431200001</v>
      </c>
      <c r="I37" s="15">
        <v>699492.46</v>
      </c>
      <c r="J37" s="53">
        <v>868325.87</v>
      </c>
      <c r="K37" s="53">
        <v>852936.47</v>
      </c>
      <c r="L37" s="53">
        <v>938041.64339600003</v>
      </c>
      <c r="M37" s="53">
        <v>967607.85499499994</v>
      </c>
      <c r="N37" s="29"/>
      <c r="O37" s="61">
        <v>1.7782387836856817</v>
      </c>
      <c r="P37" s="62">
        <f t="shared" si="17"/>
        <v>16.118957756151818</v>
      </c>
      <c r="Q37" s="62">
        <f t="shared" si="17"/>
        <v>-1.0529974300553024</v>
      </c>
      <c r="R37" s="62">
        <f t="shared" si="17"/>
        <v>-8.4119039732588607</v>
      </c>
      <c r="S37" s="31">
        <f t="shared" si="17"/>
        <v>6.143106466638848</v>
      </c>
      <c r="T37" s="31">
        <f t="shared" si="17"/>
        <v>8.2542965784455635</v>
      </c>
      <c r="U37" s="31">
        <f t="shared" si="17"/>
        <v>24.136558955903542</v>
      </c>
      <c r="V37" s="31">
        <f t="shared" si="17"/>
        <v>-1.7723069796365731</v>
      </c>
      <c r="W37" s="31">
        <f t="shared" si="17"/>
        <v>9.9779029727735882</v>
      </c>
      <c r="X37" s="31">
        <f t="shared" si="17"/>
        <v>3.1519082129404241</v>
      </c>
    </row>
    <row r="38" spans="1:27" ht="11.1" customHeight="1" x14ac:dyDescent="0.6">
      <c r="A38" s="68"/>
      <c r="B38" s="69"/>
      <c r="C38" s="6" t="s">
        <v>4</v>
      </c>
      <c r="D38" s="9">
        <f t="shared" ref="D38:M38" si="19">+D34+D35+D37</f>
        <v>1650688.26</v>
      </c>
      <c r="E38" s="88">
        <f t="shared" si="19"/>
        <v>1852307.1974860001</v>
      </c>
      <c r="F38" s="9">
        <f t="shared" si="19"/>
        <v>1952565.5499999998</v>
      </c>
      <c r="G38" s="9">
        <f t="shared" si="19"/>
        <v>1922306.8699999999</v>
      </c>
      <c r="H38" s="14">
        <f t="shared" si="19"/>
        <v>1791435.5451799999</v>
      </c>
      <c r="I38" s="14">
        <f t="shared" si="19"/>
        <v>1899617.2999999998</v>
      </c>
      <c r="J38" s="14">
        <f t="shared" si="19"/>
        <v>2422221.9700000002</v>
      </c>
      <c r="K38" s="14">
        <f t="shared" si="19"/>
        <v>2486205.17</v>
      </c>
      <c r="L38" s="14">
        <f t="shared" si="19"/>
        <v>2671271.3458969998</v>
      </c>
      <c r="M38" s="14">
        <f t="shared" si="19"/>
        <v>2754543.816995</v>
      </c>
      <c r="N38" s="32"/>
      <c r="O38" s="66">
        <v>-3.1127949177518821</v>
      </c>
      <c r="P38" s="5">
        <f t="shared" si="17"/>
        <v>12.214234654216295</v>
      </c>
      <c r="Q38" s="5">
        <f t="shared" si="17"/>
        <v>5.4126201447617817</v>
      </c>
      <c r="R38" s="5">
        <f t="shared" si="17"/>
        <v>-1.5496883062389388</v>
      </c>
      <c r="S38" s="33">
        <f t="shared" si="17"/>
        <v>-6.8080350157620817</v>
      </c>
      <c r="T38" s="33">
        <f t="shared" si="17"/>
        <v>6.0388304290975858</v>
      </c>
      <c r="U38" s="33">
        <f t="shared" si="17"/>
        <v>27.511050252069214</v>
      </c>
      <c r="V38" s="33">
        <f t="shared" si="17"/>
        <v>2.6415085319368758</v>
      </c>
      <c r="W38" s="33">
        <f t="shared" si="17"/>
        <v>7.4437209820861217</v>
      </c>
      <c r="X38" s="33">
        <f t="shared" si="17"/>
        <v>3.1173347936331641</v>
      </c>
    </row>
    <row r="39" spans="1:27" ht="11.1" customHeight="1" x14ac:dyDescent="0.6">
      <c r="B39" s="46">
        <v>4</v>
      </c>
      <c r="C39" s="3" t="s">
        <v>16</v>
      </c>
      <c r="D39" s="85">
        <v>521215.39</v>
      </c>
      <c r="E39" s="86">
        <v>582426.24976300006</v>
      </c>
      <c r="F39" s="85">
        <v>632818.53</v>
      </c>
      <c r="G39" s="85">
        <v>633820</v>
      </c>
      <c r="H39" s="15">
        <v>537451.05044999998</v>
      </c>
      <c r="I39" s="15">
        <v>650359.65</v>
      </c>
      <c r="J39" s="53">
        <v>841976.03</v>
      </c>
      <c r="K39" s="53">
        <v>790140.84</v>
      </c>
      <c r="L39" s="53">
        <v>903723.87399500003</v>
      </c>
      <c r="M39" s="53"/>
      <c r="N39" s="29"/>
      <c r="O39" s="61">
        <v>-8.923573250483031</v>
      </c>
      <c r="P39" s="62">
        <f t="shared" si="17"/>
        <v>11.743870372476927</v>
      </c>
      <c r="Q39" s="62">
        <f t="shared" si="17"/>
        <v>8.6521306787778798</v>
      </c>
      <c r="R39" s="62">
        <f t="shared" si="17"/>
        <v>0.15825547965544473</v>
      </c>
      <c r="S39" s="31">
        <f t="shared" si="17"/>
        <v>-15.204466496797197</v>
      </c>
      <c r="T39" s="31">
        <f t="shared" si="17"/>
        <v>21.008164270116005</v>
      </c>
      <c r="U39" s="31">
        <f t="shared" si="17"/>
        <v>29.463140894426655</v>
      </c>
      <c r="V39" s="31">
        <f t="shared" si="17"/>
        <v>-6.1563735965262651</v>
      </c>
      <c r="W39" s="31">
        <f t="shared" si="17"/>
        <v>14.375036480205239</v>
      </c>
      <c r="X39" s="31"/>
    </row>
    <row r="40" spans="1:27" customFormat="1" ht="11.1" hidden="1" customHeight="1" x14ac:dyDescent="0.5">
      <c r="A40" s="63">
        <v>4</v>
      </c>
      <c r="B40" s="71"/>
      <c r="C40" s="12" t="s">
        <v>28</v>
      </c>
      <c r="D40" s="9">
        <f t="shared" ref="D40:L40" si="20">+D38+D39</f>
        <v>2171903.65</v>
      </c>
      <c r="E40" s="88">
        <f t="shared" si="20"/>
        <v>2434733.447249</v>
      </c>
      <c r="F40" s="9">
        <f t="shared" si="20"/>
        <v>2585384.08</v>
      </c>
      <c r="G40" s="9">
        <f t="shared" si="20"/>
        <v>2556126.87</v>
      </c>
      <c r="H40" s="9">
        <f t="shared" si="20"/>
        <v>2328886.5956299999</v>
      </c>
      <c r="I40" s="9">
        <f t="shared" si="20"/>
        <v>2549976.9499999997</v>
      </c>
      <c r="J40" s="9">
        <f t="shared" si="20"/>
        <v>3264198</v>
      </c>
      <c r="K40" s="9">
        <f t="shared" si="20"/>
        <v>3276346.01</v>
      </c>
      <c r="L40" s="9">
        <f t="shared" si="20"/>
        <v>3574995.2198919998</v>
      </c>
      <c r="M40" s="9"/>
      <c r="N40" s="1"/>
      <c r="O40" s="66">
        <v>-4.5738692638722878</v>
      </c>
      <c r="P40" s="5">
        <f t="shared" si="17"/>
        <v>12.101356211128422</v>
      </c>
      <c r="Q40" s="5">
        <f t="shared" si="17"/>
        <v>6.1875616372387698</v>
      </c>
      <c r="R40" s="5">
        <f t="shared" si="17"/>
        <v>-1.1316388240465991</v>
      </c>
      <c r="S40" s="5">
        <f t="shared" si="17"/>
        <v>-8.890023301934157</v>
      </c>
      <c r="T40" s="5">
        <f t="shared" si="17"/>
        <v>9.4933928850318807</v>
      </c>
      <c r="U40" s="5">
        <f t="shared" si="17"/>
        <v>28.008921806136343</v>
      </c>
      <c r="V40" s="5">
        <f t="shared" si="17"/>
        <v>0.37215910309362776</v>
      </c>
      <c r="W40" s="62">
        <f t="shared" si="17"/>
        <v>9.1153134919348844</v>
      </c>
      <c r="X40" s="62"/>
      <c r="Y40" s="41"/>
      <c r="Z40" s="41"/>
      <c r="AA40" s="41"/>
    </row>
    <row r="41" spans="1:27" ht="11.1" customHeight="1" x14ac:dyDescent="0.6">
      <c r="B41" s="46">
        <v>5</v>
      </c>
      <c r="C41" s="3" t="s">
        <v>17</v>
      </c>
      <c r="D41" s="85">
        <v>564311.66</v>
      </c>
      <c r="E41" s="86">
        <v>650590.80569099996</v>
      </c>
      <c r="F41" s="85">
        <v>659339.43000000005</v>
      </c>
      <c r="G41" s="85">
        <v>662742.04</v>
      </c>
      <c r="H41" s="15">
        <v>444406.10760300001</v>
      </c>
      <c r="I41" s="15">
        <v>693477.13</v>
      </c>
      <c r="J41" s="53">
        <v>917405.15</v>
      </c>
      <c r="K41" s="53">
        <v>896869.56</v>
      </c>
      <c r="L41" s="53">
        <v>939961.45079999999</v>
      </c>
      <c r="M41" s="53"/>
      <c r="N41" s="32"/>
      <c r="O41" s="61">
        <v>8.402545061668798</v>
      </c>
      <c r="P41" s="62">
        <f t="shared" si="17"/>
        <v>15.289272188882276</v>
      </c>
      <c r="Q41" s="62">
        <f t="shared" si="17"/>
        <v>1.3447199426232403</v>
      </c>
      <c r="R41" s="62">
        <f t="shared" si="17"/>
        <v>0.51606347886701265</v>
      </c>
      <c r="S41" s="31">
        <f t="shared" si="17"/>
        <v>-32.944331160431595</v>
      </c>
      <c r="T41" s="31">
        <v>56.1</v>
      </c>
      <c r="U41" s="31">
        <f t="shared" si="17"/>
        <v>32.290613534724642</v>
      </c>
      <c r="V41" s="31">
        <f t="shared" si="17"/>
        <v>-2.2384428515579979</v>
      </c>
      <c r="W41" s="31">
        <f t="shared" si="17"/>
        <v>4.8046998941518204</v>
      </c>
      <c r="X41" s="31"/>
    </row>
    <row r="42" spans="1:27" customFormat="1" ht="11.1" hidden="1" customHeight="1" x14ac:dyDescent="0.5">
      <c r="A42" s="63">
        <v>5</v>
      </c>
      <c r="B42" s="71"/>
      <c r="C42" s="12" t="s">
        <v>29</v>
      </c>
      <c r="D42" s="9">
        <f t="shared" ref="D42:L42" si="21">+D38+D39+D41</f>
        <v>2736215.31</v>
      </c>
      <c r="E42" s="88">
        <f t="shared" si="21"/>
        <v>3085324.25294</v>
      </c>
      <c r="F42" s="9">
        <f t="shared" si="21"/>
        <v>3244723.5100000002</v>
      </c>
      <c r="G42" s="9">
        <f t="shared" si="21"/>
        <v>3218868.91</v>
      </c>
      <c r="H42" s="9">
        <f t="shared" si="21"/>
        <v>2773292.7032329999</v>
      </c>
      <c r="I42" s="9">
        <f t="shared" si="21"/>
        <v>3243454.0799999996</v>
      </c>
      <c r="J42" s="9">
        <f t="shared" si="21"/>
        <v>4181603.15</v>
      </c>
      <c r="K42" s="9">
        <f t="shared" si="21"/>
        <v>4173215.57</v>
      </c>
      <c r="L42" s="9">
        <f t="shared" si="21"/>
        <v>4514956.6706919996</v>
      </c>
      <c r="M42" s="9"/>
      <c r="N42" s="1"/>
      <c r="O42" s="66">
        <v>-2.158365721872646</v>
      </c>
      <c r="P42" s="5">
        <f t="shared" si="17"/>
        <v>12.758825727789681</v>
      </c>
      <c r="Q42" s="5">
        <f t="shared" si="17"/>
        <v>5.1663696905798195</v>
      </c>
      <c r="R42" s="5">
        <f t="shared" si="17"/>
        <v>-0.79681981901749133</v>
      </c>
      <c r="S42" s="5">
        <f t="shared" si="17"/>
        <v>-13.842632900729102</v>
      </c>
      <c r="T42" s="5">
        <f t="shared" si="17"/>
        <v>16.95318262723957</v>
      </c>
      <c r="U42" s="5">
        <f t="shared" si="17"/>
        <v>28.92438267539772</v>
      </c>
      <c r="V42" s="5">
        <f t="shared" si="17"/>
        <v>-0.20058287931986607</v>
      </c>
      <c r="W42" s="5">
        <f t="shared" si="17"/>
        <v>8.1889155966127003</v>
      </c>
      <c r="X42" s="5"/>
      <c r="Y42" s="41"/>
      <c r="Z42" s="41"/>
      <c r="AA42" s="41"/>
    </row>
    <row r="43" spans="1:27" ht="11.1" customHeight="1" x14ac:dyDescent="0.6">
      <c r="B43" s="46">
        <v>6</v>
      </c>
      <c r="C43" s="3" t="s">
        <v>18</v>
      </c>
      <c r="D43" s="72">
        <v>578428.02</v>
      </c>
      <c r="E43" s="73">
        <v>630863.55424500001</v>
      </c>
      <c r="F43" s="72">
        <v>649119.12</v>
      </c>
      <c r="G43" s="72">
        <v>580052.65</v>
      </c>
      <c r="H43" s="34">
        <v>474881.97467899998</v>
      </c>
      <c r="I43" s="34">
        <v>712522.63</v>
      </c>
      <c r="J43" s="74">
        <v>954795.51</v>
      </c>
      <c r="K43" s="74">
        <v>847869.24</v>
      </c>
      <c r="L43" s="74">
        <v>888328.39316500002</v>
      </c>
      <c r="M43" s="74"/>
      <c r="N43" s="29"/>
      <c r="O43" s="61">
        <v>-4.4220505890201434</v>
      </c>
      <c r="P43" s="62">
        <f t="shared" si="17"/>
        <v>9.0651788004668212</v>
      </c>
      <c r="Q43" s="62">
        <f t="shared" si="17"/>
        <v>2.8937423365418047</v>
      </c>
      <c r="R43" s="62">
        <f t="shared" si="17"/>
        <v>-10.640030138073886</v>
      </c>
      <c r="S43" s="31">
        <f t="shared" si="17"/>
        <v>-18.131229177385887</v>
      </c>
      <c r="T43" s="31">
        <f t="shared" si="17"/>
        <v>50.042045811832516</v>
      </c>
      <c r="U43" s="31">
        <f t="shared" si="17"/>
        <v>34.002131272658673</v>
      </c>
      <c r="V43" s="31">
        <f t="shared" si="17"/>
        <v>-11.198866027344433</v>
      </c>
      <c r="W43" s="31">
        <f t="shared" si="17"/>
        <v>4.7718623646495262</v>
      </c>
      <c r="X43" s="31"/>
    </row>
    <row r="44" spans="1:27" ht="11.1" customHeight="1" x14ac:dyDescent="0.6">
      <c r="A44" s="68"/>
      <c r="C44" s="6" t="s">
        <v>5</v>
      </c>
      <c r="D44" s="9">
        <f t="shared" ref="D44:L44" si="22">+D39+D41+D43</f>
        <v>1663955.07</v>
      </c>
      <c r="E44" s="88">
        <f t="shared" si="22"/>
        <v>1863880.6096989999</v>
      </c>
      <c r="F44" s="9">
        <f t="shared" si="22"/>
        <v>1941277.08</v>
      </c>
      <c r="G44" s="9">
        <f t="shared" si="22"/>
        <v>1876614.69</v>
      </c>
      <c r="H44" s="14">
        <f t="shared" si="22"/>
        <v>1456739.132732</v>
      </c>
      <c r="I44" s="14">
        <f t="shared" si="22"/>
        <v>2056359.4100000001</v>
      </c>
      <c r="J44" s="14">
        <f t="shared" si="22"/>
        <v>2714176.6900000004</v>
      </c>
      <c r="K44" s="14">
        <f t="shared" si="22"/>
        <v>2534879.6399999997</v>
      </c>
      <c r="L44" s="14">
        <f t="shared" si="22"/>
        <v>2732013.71796</v>
      </c>
      <c r="M44" s="14"/>
      <c r="N44" s="32"/>
      <c r="O44" s="66">
        <v>-2.007531796116635</v>
      </c>
      <c r="P44" s="5">
        <f t="shared" si="17"/>
        <v>12.01508041313879</v>
      </c>
      <c r="Q44" s="5">
        <f t="shared" si="17"/>
        <v>4.1524371195373444</v>
      </c>
      <c r="R44" s="5">
        <f t="shared" si="17"/>
        <v>-3.3309201796170251</v>
      </c>
      <c r="S44" s="33">
        <f t="shared" si="17"/>
        <v>-22.374095199478582</v>
      </c>
      <c r="T44" s="33">
        <f t="shared" si="17"/>
        <v>41.161815715313388</v>
      </c>
      <c r="U44" s="33">
        <f t="shared" si="17"/>
        <v>31.989411812013934</v>
      </c>
      <c r="V44" s="33">
        <f t="shared" si="17"/>
        <v>-6.6059461294688537</v>
      </c>
      <c r="W44" s="33">
        <f t="shared" si="17"/>
        <v>7.7768614670793657</v>
      </c>
      <c r="X44" s="33"/>
    </row>
    <row r="45" spans="1:27" ht="11.1" customHeight="1" x14ac:dyDescent="0.6">
      <c r="A45" s="68"/>
      <c r="C45" s="6" t="s">
        <v>6</v>
      </c>
      <c r="D45" s="9">
        <f t="shared" ref="D45:L45" si="23">+D38+D39+D41+D43</f>
        <v>3314643.33</v>
      </c>
      <c r="E45" s="88">
        <f t="shared" si="23"/>
        <v>3716187.8071849998</v>
      </c>
      <c r="F45" s="9">
        <f t="shared" si="23"/>
        <v>3893842.6300000004</v>
      </c>
      <c r="G45" s="9">
        <f t="shared" si="23"/>
        <v>3798921.56</v>
      </c>
      <c r="H45" s="14">
        <f t="shared" si="23"/>
        <v>3248174.6779119996</v>
      </c>
      <c r="I45" s="14">
        <f t="shared" si="23"/>
        <v>3955976.7099999995</v>
      </c>
      <c r="J45" s="14">
        <f t="shared" si="23"/>
        <v>5136398.66</v>
      </c>
      <c r="K45" s="14">
        <f t="shared" si="23"/>
        <v>5021084.8099999996</v>
      </c>
      <c r="L45" s="14">
        <f t="shared" si="23"/>
        <v>5403285.0638569994</v>
      </c>
      <c r="M45" s="14"/>
      <c r="N45" s="32"/>
      <c r="O45" s="66">
        <v>-2.5610857369337992</v>
      </c>
      <c r="P45" s="5">
        <f t="shared" si="17"/>
        <v>12.114258977752513</v>
      </c>
      <c r="Q45" s="5">
        <f t="shared" si="17"/>
        <v>4.7805663231421436</v>
      </c>
      <c r="R45" s="5">
        <f t="shared" si="17"/>
        <v>-2.4377222969588885</v>
      </c>
      <c r="S45" s="33">
        <f t="shared" si="17"/>
        <v>-14.497453379584924</v>
      </c>
      <c r="T45" s="33">
        <f t="shared" si="17"/>
        <v>21.790762575090049</v>
      </c>
      <c r="U45" s="33">
        <f t="shared" si="17"/>
        <v>29.838950947716803</v>
      </c>
      <c r="V45" s="33">
        <f t="shared" si="17"/>
        <v>-2.2450330987353828</v>
      </c>
      <c r="W45" s="33">
        <f t="shared" si="17"/>
        <v>7.611905958963483</v>
      </c>
      <c r="X45" s="33"/>
    </row>
    <row r="46" spans="1:27" ht="11.1" customHeight="1" x14ac:dyDescent="0.6">
      <c r="B46" s="46">
        <v>7</v>
      </c>
      <c r="C46" s="3" t="s">
        <v>19</v>
      </c>
      <c r="D46" s="85">
        <v>568955.04</v>
      </c>
      <c r="E46" s="86">
        <v>646798.35173500003</v>
      </c>
      <c r="F46" s="85">
        <v>681465.06</v>
      </c>
      <c r="G46" s="85">
        <v>658395.84</v>
      </c>
      <c r="H46" s="15">
        <v>480766.74349600001</v>
      </c>
      <c r="I46" s="15">
        <v>698810.06</v>
      </c>
      <c r="J46" s="53">
        <v>962779.36</v>
      </c>
      <c r="K46" s="53">
        <v>837052.67</v>
      </c>
      <c r="L46" s="53">
        <f>ROUND(999754541701/10^6,2)</f>
        <v>999754.54</v>
      </c>
      <c r="M46" s="53"/>
      <c r="N46" s="29"/>
      <c r="O46" s="61">
        <v>-3.6013648550039856</v>
      </c>
      <c r="P46" s="62">
        <f t="shared" si="17"/>
        <v>13.681803703681039</v>
      </c>
      <c r="Q46" s="62">
        <f t="shared" si="17"/>
        <v>5.3597397352681098</v>
      </c>
      <c r="R46" s="62">
        <f t="shared" si="17"/>
        <v>-3.3852388558263113</v>
      </c>
      <c r="S46" s="31">
        <f t="shared" si="17"/>
        <v>-26.979073334363711</v>
      </c>
      <c r="T46" s="31">
        <f t="shared" si="17"/>
        <v>45.353244469126672</v>
      </c>
      <c r="U46" s="31">
        <f t="shared" si="17"/>
        <v>37.774112753900525</v>
      </c>
      <c r="V46" s="31">
        <f t="shared" si="17"/>
        <v>-13.058723028711372</v>
      </c>
      <c r="W46" s="31">
        <f t="shared" si="17"/>
        <v>19.437471001675434</v>
      </c>
      <c r="X46" s="31"/>
    </row>
    <row r="47" spans="1:27" customFormat="1" ht="11.1" hidden="1" customHeight="1" x14ac:dyDescent="0.5">
      <c r="A47" s="75">
        <v>7</v>
      </c>
      <c r="B47" s="76"/>
      <c r="C47" s="77" t="s">
        <v>30</v>
      </c>
      <c r="D47" s="9">
        <f t="shared" ref="D47:L47" si="24">+D45+D46</f>
        <v>3883598.37</v>
      </c>
      <c r="E47" s="88">
        <f t="shared" si="24"/>
        <v>4362986.1589199994</v>
      </c>
      <c r="F47" s="9">
        <f t="shared" si="24"/>
        <v>4575307.6900000004</v>
      </c>
      <c r="G47" s="9">
        <f t="shared" si="24"/>
        <v>4457317.4000000004</v>
      </c>
      <c r="H47" s="9">
        <f t="shared" si="24"/>
        <v>3728941.4214079995</v>
      </c>
      <c r="I47" s="9">
        <f t="shared" si="24"/>
        <v>4654786.7699999996</v>
      </c>
      <c r="J47" s="9">
        <f t="shared" si="24"/>
        <v>6099178.0200000005</v>
      </c>
      <c r="K47" s="9">
        <f t="shared" si="24"/>
        <v>5858137.4799999995</v>
      </c>
      <c r="L47" s="9">
        <f t="shared" si="24"/>
        <v>6403039.6038569994</v>
      </c>
      <c r="M47" s="9"/>
      <c r="N47" s="4"/>
      <c r="O47" s="66">
        <v>-2.7148902247697393</v>
      </c>
      <c r="P47" s="5">
        <f t="shared" si="17"/>
        <v>12.343907460235105</v>
      </c>
      <c r="Q47" s="5">
        <f t="shared" si="17"/>
        <v>4.8664268770579389</v>
      </c>
      <c r="R47" s="5">
        <f t="shared" si="17"/>
        <v>-2.5788492926472451</v>
      </c>
      <c r="S47" s="5">
        <f t="shared" si="17"/>
        <v>-16.34112882766663</v>
      </c>
      <c r="T47" s="5">
        <f t="shared" si="17"/>
        <v>24.828637512959716</v>
      </c>
      <c r="U47" s="5">
        <f t="shared" si="17"/>
        <v>31.030234495575005</v>
      </c>
      <c r="V47" s="5">
        <f t="shared" si="17"/>
        <v>-3.9520167997982303</v>
      </c>
      <c r="W47" s="5">
        <f t="shared" si="17"/>
        <v>9.3016274492929707</v>
      </c>
      <c r="X47" s="5"/>
      <c r="Y47" s="89"/>
      <c r="Z47" s="89"/>
      <c r="AA47" s="89"/>
    </row>
    <row r="48" spans="1:27" ht="11.1" customHeight="1" x14ac:dyDescent="0.6">
      <c r="B48" s="69">
        <v>8</v>
      </c>
      <c r="C48" s="3" t="s">
        <v>20</v>
      </c>
      <c r="D48" s="85">
        <v>585713.25</v>
      </c>
      <c r="E48" s="86">
        <v>642226.26649499999</v>
      </c>
      <c r="F48" s="85">
        <v>780889.88</v>
      </c>
      <c r="G48" s="85">
        <v>612905.54</v>
      </c>
      <c r="H48" s="15">
        <v>499495.59487899998</v>
      </c>
      <c r="I48" s="15">
        <v>757869.9</v>
      </c>
      <c r="J48" s="53">
        <v>1010793.27</v>
      </c>
      <c r="K48" s="53">
        <v>818144</v>
      </c>
      <c r="L48" s="53">
        <v>941018.53</v>
      </c>
      <c r="M48" s="53"/>
      <c r="N48" s="29"/>
      <c r="O48" s="61">
        <v>-0.12724493553680771</v>
      </c>
      <c r="P48" s="62">
        <f t="shared" si="17"/>
        <v>9.6485808533441908</v>
      </c>
      <c r="Q48" s="62">
        <f t="shared" si="17"/>
        <v>21.591084130172298</v>
      </c>
      <c r="R48" s="62">
        <f t="shared" si="17"/>
        <v>-21.511911513054816</v>
      </c>
      <c r="S48" s="31">
        <f t="shared" si="17"/>
        <v>-18.503658022245983</v>
      </c>
      <c r="T48" s="31">
        <f t="shared" si="17"/>
        <v>51.727043795769553</v>
      </c>
      <c r="U48" s="31">
        <f t="shared" si="17"/>
        <v>33.372927200301781</v>
      </c>
      <c r="V48" s="31">
        <f t="shared" si="17"/>
        <v>-19.059215738545632</v>
      </c>
      <c r="W48" s="31">
        <f t="shared" si="17"/>
        <v>15.018692308444482</v>
      </c>
      <c r="X48" s="31"/>
      <c r="Y48" s="44"/>
      <c r="Z48" s="44"/>
      <c r="AA48" s="44"/>
    </row>
    <row r="49" spans="1:24" customFormat="1" ht="11.1" hidden="1" customHeight="1" x14ac:dyDescent="0.5">
      <c r="A49" s="68">
        <v>8</v>
      </c>
      <c r="B49" s="46"/>
      <c r="C49" s="77" t="s">
        <v>31</v>
      </c>
      <c r="D49" s="9">
        <f t="shared" ref="D49:L49" si="25">D48+D47</f>
        <v>4469311.62</v>
      </c>
      <c r="E49" s="88">
        <f t="shared" si="25"/>
        <v>5005212.425414999</v>
      </c>
      <c r="F49" s="9">
        <f t="shared" si="25"/>
        <v>5356197.57</v>
      </c>
      <c r="G49" s="9">
        <f t="shared" si="25"/>
        <v>5070222.9400000004</v>
      </c>
      <c r="H49" s="9">
        <f t="shared" si="25"/>
        <v>4228437.016286999</v>
      </c>
      <c r="I49" s="9">
        <f t="shared" si="25"/>
        <v>5412656.6699999999</v>
      </c>
      <c r="J49" s="9">
        <f t="shared" si="25"/>
        <v>7109971.290000001</v>
      </c>
      <c r="K49" s="9">
        <f t="shared" si="25"/>
        <v>6676281.4799999995</v>
      </c>
      <c r="L49" s="9">
        <f t="shared" si="25"/>
        <v>7344058.1338569997</v>
      </c>
      <c r="M49" s="9"/>
      <c r="N49" s="4"/>
      <c r="O49" s="66">
        <v>-2.3834344046462119</v>
      </c>
      <c r="P49" s="5">
        <f t="shared" si="17"/>
        <v>11.990678900456686</v>
      </c>
      <c r="Q49" s="5">
        <f t="shared" si="17"/>
        <v>7.0123925770423146</v>
      </c>
      <c r="R49" s="5">
        <f t="shared" si="17"/>
        <v>-5.3391352029607759</v>
      </c>
      <c r="S49" s="5">
        <f t="shared" si="17"/>
        <v>-16.60254260363946</v>
      </c>
      <c r="T49" s="5">
        <f t="shared" si="17"/>
        <v>28.006084734185464</v>
      </c>
      <c r="U49" s="5">
        <f t="shared" si="17"/>
        <v>31.358253875725705</v>
      </c>
      <c r="V49" s="5">
        <f t="shared" si="17"/>
        <v>-6.0997406643536696</v>
      </c>
      <c r="W49" s="5">
        <f t="shared" si="17"/>
        <v>10.002224379805513</v>
      </c>
      <c r="X49" s="5"/>
    </row>
    <row r="50" spans="1:24" ht="11.1" customHeight="1" x14ac:dyDescent="0.6">
      <c r="B50" s="46">
        <v>9</v>
      </c>
      <c r="C50" s="3" t="s">
        <v>21</v>
      </c>
      <c r="D50" s="85">
        <v>585303.62</v>
      </c>
      <c r="E50" s="86">
        <v>614963.00359099999</v>
      </c>
      <c r="F50" s="85">
        <v>664092.43000000005</v>
      </c>
      <c r="G50" s="85">
        <v>593058.85</v>
      </c>
      <c r="H50" s="15">
        <v>542310.211595</v>
      </c>
      <c r="I50" s="15">
        <v>745762.51</v>
      </c>
      <c r="J50" s="53">
        <v>919426.42</v>
      </c>
      <c r="K50" s="53">
        <v>821920.54</v>
      </c>
      <c r="L50" s="53">
        <f xml:space="preserve"> 886335962942/10^6</f>
        <v>886335.96294200001</v>
      </c>
      <c r="M50" s="53"/>
      <c r="N50" s="29"/>
      <c r="O50" s="61">
        <v>2.1154552102802038</v>
      </c>
      <c r="P50" s="62">
        <f t="shared" si="17"/>
        <v>5.067350103011492</v>
      </c>
      <c r="Q50" s="62">
        <f t="shared" si="17"/>
        <v>7.9890052120395572</v>
      </c>
      <c r="R50" s="62">
        <f t="shared" si="17"/>
        <v>-10.696339363482888</v>
      </c>
      <c r="S50" s="31">
        <f t="shared" si="17"/>
        <v>-8.5570999244004131</v>
      </c>
      <c r="T50" s="31">
        <f t="shared" si="17"/>
        <v>37.515852376561789</v>
      </c>
      <c r="U50" s="31">
        <f t="shared" si="17"/>
        <v>23.286757871483776</v>
      </c>
      <c r="V50" s="31">
        <f t="shared" si="17"/>
        <v>-10.605077021824105</v>
      </c>
      <c r="W50" s="31">
        <f t="shared" si="17"/>
        <v>7.8371837430903035</v>
      </c>
      <c r="X50" s="31"/>
    </row>
    <row r="51" spans="1:24" ht="11.1" customHeight="1" x14ac:dyDescent="0.6">
      <c r="A51" s="68"/>
      <c r="B51" s="69"/>
      <c r="C51" s="6" t="s">
        <v>7</v>
      </c>
      <c r="D51" s="9">
        <f t="shared" ref="D51:F51" si="26">+D46+D48+D50</f>
        <v>1739971.9100000001</v>
      </c>
      <c r="E51" s="88">
        <f t="shared" si="26"/>
        <v>1903987.6218210002</v>
      </c>
      <c r="F51" s="9">
        <f t="shared" si="26"/>
        <v>2126447.37</v>
      </c>
      <c r="G51" s="9">
        <f>+G46+G48+G50</f>
        <v>1864360.23</v>
      </c>
      <c r="H51" s="14">
        <f>+H46+H48+H50</f>
        <v>1522572.5499700001</v>
      </c>
      <c r="I51" s="14">
        <f>+I46+I48+I50</f>
        <v>2202442.4699999997</v>
      </c>
      <c r="J51" s="14">
        <f t="shared" ref="J51:L51" si="27">+J46+J48+J50</f>
        <v>2892999.05</v>
      </c>
      <c r="K51" s="14">
        <f t="shared" si="27"/>
        <v>2477117.21</v>
      </c>
      <c r="L51" s="14">
        <f t="shared" si="27"/>
        <v>2827109.0329419998</v>
      </c>
      <c r="M51" s="14"/>
      <c r="N51" s="32"/>
      <c r="O51" s="66">
        <v>-0.56442316153478833</v>
      </c>
      <c r="P51" s="5">
        <f t="shared" ref="P51:W60" si="28">((E51/D51)-1)*100</f>
        <v>9.4263425103799481</v>
      </c>
      <c r="Q51" s="5">
        <f t="shared" si="28"/>
        <v>11.683886262151022</v>
      </c>
      <c r="R51" s="5">
        <f t="shared" si="28"/>
        <v>-12.325117644458805</v>
      </c>
      <c r="S51" s="33">
        <f t="shared" si="28"/>
        <v>-18.332706015188915</v>
      </c>
      <c r="T51" s="33">
        <f t="shared" si="28"/>
        <v>44.652710968905595</v>
      </c>
      <c r="U51" s="33">
        <f t="shared" si="28"/>
        <v>31.354125676662981</v>
      </c>
      <c r="V51" s="33">
        <f t="shared" si="28"/>
        <v>-14.375457192078922</v>
      </c>
      <c r="W51" s="33">
        <f t="shared" si="28"/>
        <v>14.128997268643584</v>
      </c>
      <c r="X51" s="33"/>
    </row>
    <row r="52" spans="1:24" customFormat="1" ht="11.1" hidden="1" customHeight="1" x14ac:dyDescent="0.5">
      <c r="A52" s="68">
        <v>9</v>
      </c>
      <c r="B52" s="69"/>
      <c r="C52" s="77" t="s">
        <v>32</v>
      </c>
      <c r="D52" s="9">
        <f t="shared" ref="D52:F52" si="29">+D45+D46+D48+D50</f>
        <v>5054615.24</v>
      </c>
      <c r="E52" s="88">
        <f t="shared" si="29"/>
        <v>5620175.4290059991</v>
      </c>
      <c r="F52" s="9">
        <f t="shared" si="29"/>
        <v>6020290</v>
      </c>
      <c r="G52" s="9">
        <f>+G45+G46+G48+G50</f>
        <v>5663281.79</v>
      </c>
      <c r="H52" s="9">
        <f>+H45+H46+H48+H50</f>
        <v>4770747.2278819988</v>
      </c>
      <c r="I52" s="9">
        <f>+I45+I46+I48+I50</f>
        <v>6158419.1799999997</v>
      </c>
      <c r="J52" s="9">
        <f t="shared" ref="J52:L52" si="30">+J45+J46+J48+J50</f>
        <v>8029397.7100000009</v>
      </c>
      <c r="K52" s="9">
        <f t="shared" si="30"/>
        <v>7498202.0199999996</v>
      </c>
      <c r="L52" s="9">
        <f t="shared" si="30"/>
        <v>8230394.0967989992</v>
      </c>
      <c r="M52" s="9"/>
      <c r="N52" s="4"/>
      <c r="O52" s="66">
        <v>-1.8828794530472259</v>
      </c>
      <c r="P52" s="5">
        <f t="shared" si="28"/>
        <v>11.188985949522024</v>
      </c>
      <c r="Q52" s="5">
        <f t="shared" si="28"/>
        <v>7.1192541237946161</v>
      </c>
      <c r="R52" s="5">
        <f t="shared" si="28"/>
        <v>-5.930083268413977</v>
      </c>
      <c r="S52" s="5">
        <f t="shared" si="28"/>
        <v>-15.760023873330898</v>
      </c>
      <c r="T52" s="5">
        <f t="shared" si="28"/>
        <v>29.087098641653796</v>
      </c>
      <c r="U52" s="5">
        <f t="shared" si="28"/>
        <v>30.380824612851409</v>
      </c>
      <c r="V52" s="5">
        <f t="shared" si="28"/>
        <v>-6.6156355580498598</v>
      </c>
      <c r="W52" s="5">
        <f t="shared" si="28"/>
        <v>9.7649019704459725</v>
      </c>
      <c r="X52" s="5"/>
    </row>
    <row r="53" spans="1:24" ht="11.1" customHeight="1" x14ac:dyDescent="0.6">
      <c r="B53" s="69">
        <v>10</v>
      </c>
      <c r="C53" s="3" t="s">
        <v>22</v>
      </c>
      <c r="D53" s="85">
        <v>612072.64</v>
      </c>
      <c r="E53" s="86">
        <v>658785.20916900004</v>
      </c>
      <c r="F53" s="85">
        <v>716493.74</v>
      </c>
      <c r="G53" s="85">
        <v>620986.04</v>
      </c>
      <c r="H53" s="15">
        <v>538976.55040199996</v>
      </c>
      <c r="I53" s="15">
        <v>763606.3</v>
      </c>
      <c r="J53" s="53">
        <v>824631.63</v>
      </c>
      <c r="K53" s="53">
        <v>872649.58</v>
      </c>
      <c r="L53" s="53">
        <v>934699.9</v>
      </c>
      <c r="M53" s="53"/>
      <c r="N53" s="29"/>
      <c r="O53" s="61">
        <v>3.1865014761420563</v>
      </c>
      <c r="P53" s="62">
        <f t="shared" si="28"/>
        <v>7.6318668923021971</v>
      </c>
      <c r="Q53" s="62">
        <f t="shared" si="28"/>
        <v>8.7598400856318861</v>
      </c>
      <c r="R53" s="62">
        <f t="shared" si="28"/>
        <v>-13.329872219120842</v>
      </c>
      <c r="S53" s="31">
        <f t="shared" si="28"/>
        <v>-13.206333848986374</v>
      </c>
      <c r="T53" s="31">
        <f t="shared" si="28"/>
        <v>41.677091411575915</v>
      </c>
      <c r="U53" s="31">
        <f t="shared" si="28"/>
        <v>7.9917268885811854</v>
      </c>
      <c r="V53" s="31">
        <f t="shared" si="28"/>
        <v>5.8229575792526855</v>
      </c>
      <c r="W53" s="31">
        <f t="shared" si="28"/>
        <v>7.1105655032802639</v>
      </c>
      <c r="X53" s="31"/>
    </row>
    <row r="54" spans="1:24" customFormat="1" ht="11.1" hidden="1" customHeight="1" x14ac:dyDescent="0.5">
      <c r="A54" s="63">
        <v>10</v>
      </c>
      <c r="B54" s="64"/>
      <c r="C54" s="77" t="s">
        <v>33</v>
      </c>
      <c r="D54" s="9">
        <f t="shared" ref="D54:L54" si="31">+D45+D51+D53</f>
        <v>5666687.8799999999</v>
      </c>
      <c r="E54" s="88">
        <f t="shared" si="31"/>
        <v>6278960.6381750004</v>
      </c>
      <c r="F54" s="9">
        <f t="shared" si="31"/>
        <v>6736783.7400000002</v>
      </c>
      <c r="G54" s="9">
        <f t="shared" si="31"/>
        <v>6284267.8300000001</v>
      </c>
      <c r="H54" s="9">
        <f t="shared" si="31"/>
        <v>5309723.7782839993</v>
      </c>
      <c r="I54" s="9">
        <f t="shared" si="31"/>
        <v>6922025.4799999995</v>
      </c>
      <c r="J54" s="9">
        <f t="shared" si="31"/>
        <v>8854029.3399999999</v>
      </c>
      <c r="K54" s="9">
        <f t="shared" si="31"/>
        <v>8370851.5999999996</v>
      </c>
      <c r="L54" s="9">
        <f t="shared" si="31"/>
        <v>9165093.9967989996</v>
      </c>
      <c r="M54" s="9"/>
      <c r="N54" s="1"/>
      <c r="O54" s="66">
        <v>-1.3594463145414681</v>
      </c>
      <c r="P54" s="5">
        <f t="shared" si="28"/>
        <v>10.804772931573581</v>
      </c>
      <c r="Q54" s="5">
        <f t="shared" si="28"/>
        <v>7.2913835299669438</v>
      </c>
      <c r="R54" s="5">
        <f t="shared" si="28"/>
        <v>-6.7170912332121251</v>
      </c>
      <c r="S54" s="5">
        <f t="shared" si="28"/>
        <v>-15.507678508921874</v>
      </c>
      <c r="T54" s="5">
        <f t="shared" si="28"/>
        <v>30.365076773109756</v>
      </c>
      <c r="U54" s="5">
        <f t="shared" si="28"/>
        <v>27.910961402586466</v>
      </c>
      <c r="V54" s="5">
        <f t="shared" si="28"/>
        <v>-5.4571508795113193</v>
      </c>
      <c r="W54" s="5">
        <f t="shared" si="28"/>
        <v>9.4881911035073152</v>
      </c>
      <c r="X54" s="5"/>
    </row>
    <row r="55" spans="1:24" ht="11.1" customHeight="1" x14ac:dyDescent="0.6">
      <c r="B55" s="69">
        <v>11</v>
      </c>
      <c r="C55" s="3" t="s">
        <v>23</v>
      </c>
      <c r="D55" s="85">
        <v>608756.12</v>
      </c>
      <c r="E55" s="86">
        <v>650968.12724399997</v>
      </c>
      <c r="F55" s="85">
        <v>727619.52</v>
      </c>
      <c r="G55" s="85">
        <v>580844.59</v>
      </c>
      <c r="H55" s="15">
        <v>589346.29856599995</v>
      </c>
      <c r="I55" s="15">
        <v>752031.37</v>
      </c>
      <c r="J55" s="53">
        <v>901520.35</v>
      </c>
      <c r="K55" s="53">
        <v>934992.19</v>
      </c>
      <c r="L55" s="53">
        <v>867456.37707799999</v>
      </c>
      <c r="M55" s="53"/>
      <c r="N55" s="29"/>
      <c r="O55" s="61">
        <v>1.7164399400076968</v>
      </c>
      <c r="P55" s="62">
        <f t="shared" si="28"/>
        <v>6.9341409239549012</v>
      </c>
      <c r="Q55" s="62">
        <f t="shared" si="28"/>
        <v>11.774983988927179</v>
      </c>
      <c r="R55" s="62">
        <f t="shared" si="28"/>
        <v>-20.17193408994855</v>
      </c>
      <c r="S55" s="31">
        <f t="shared" si="28"/>
        <v>1.4636804254301472</v>
      </c>
      <c r="T55" s="31">
        <f t="shared" si="28"/>
        <v>27.604325645184513</v>
      </c>
      <c r="U55" s="31">
        <f>((J55/I55)-1)*100</f>
        <v>19.87802450315337</v>
      </c>
      <c r="V55" s="31">
        <f>((K55/J55)-1)*100</f>
        <v>3.7128213467394255</v>
      </c>
      <c r="W55" s="31">
        <f>((L55/K55)-1)*100</f>
        <v>-7.223141930415478</v>
      </c>
      <c r="X55" s="31"/>
    </row>
    <row r="56" spans="1:24" customFormat="1" ht="11.1" hidden="1" customHeight="1" x14ac:dyDescent="0.5">
      <c r="A56" s="63">
        <v>11</v>
      </c>
      <c r="B56" s="64"/>
      <c r="C56" s="77" t="s">
        <v>34</v>
      </c>
      <c r="D56" s="9">
        <f t="shared" ref="D56:L56" si="32">+D45+D51+D53+D55</f>
        <v>6275444</v>
      </c>
      <c r="E56" s="88">
        <f t="shared" si="32"/>
        <v>6929928.7654190008</v>
      </c>
      <c r="F56" s="9">
        <f t="shared" si="32"/>
        <v>7464403.2599999998</v>
      </c>
      <c r="G56" s="9">
        <f t="shared" si="32"/>
        <v>6865112.4199999999</v>
      </c>
      <c r="H56" s="9">
        <f t="shared" si="32"/>
        <v>5899070.0768499989</v>
      </c>
      <c r="I56" s="9">
        <f t="shared" si="32"/>
        <v>7674056.8499999996</v>
      </c>
      <c r="J56" s="9">
        <f t="shared" si="32"/>
        <v>9755549.6899999995</v>
      </c>
      <c r="K56" s="9">
        <f t="shared" si="32"/>
        <v>9305843.7899999991</v>
      </c>
      <c r="L56" s="9">
        <f t="shared" si="32"/>
        <v>10032550.373877</v>
      </c>
      <c r="M56" s="9"/>
      <c r="N56" s="4"/>
      <c r="O56" s="61">
        <v>-1.0692383317720044</v>
      </c>
      <c r="P56" s="5">
        <f t="shared" si="28"/>
        <v>10.42929815673601</v>
      </c>
      <c r="Q56" s="5">
        <f t="shared" si="28"/>
        <v>7.7125539478569705</v>
      </c>
      <c r="R56" s="5">
        <f t="shared" si="28"/>
        <v>-8.0286503706392676</v>
      </c>
      <c r="S56" s="5">
        <f t="shared" si="28"/>
        <v>-14.071762908581775</v>
      </c>
      <c r="T56" s="5">
        <f t="shared" si="28"/>
        <v>30.089264070885768</v>
      </c>
      <c r="U56" s="5">
        <f t="shared" si="28"/>
        <v>27.123761013055315</v>
      </c>
      <c r="V56" s="5">
        <f t="shared" si="28"/>
        <v>-4.6097443433758993</v>
      </c>
      <c r="W56" s="5">
        <f t="shared" si="28"/>
        <v>7.8091423010766103</v>
      </c>
      <c r="X56" s="5"/>
    </row>
    <row r="57" spans="1:24" ht="11.1" customHeight="1" x14ac:dyDescent="0.6">
      <c r="B57" s="69">
        <v>12</v>
      </c>
      <c r="C57" s="3" t="s">
        <v>24</v>
      </c>
      <c r="D57" s="85">
        <v>612742.71</v>
      </c>
      <c r="E57" s="86">
        <v>657189.64674899995</v>
      </c>
      <c r="F57" s="85">
        <v>599635.65</v>
      </c>
      <c r="G57" s="85">
        <v>560536.55000000005</v>
      </c>
      <c r="H57" s="15">
        <v>577197.35469499999</v>
      </c>
      <c r="I57" s="15">
        <v>866705.81</v>
      </c>
      <c r="J57" s="53">
        <v>814092.21</v>
      </c>
      <c r="K57" s="53">
        <v>761899.49</v>
      </c>
      <c r="L57" s="53">
        <f>863929538800/10^6</f>
        <v>863929.53879999998</v>
      </c>
      <c r="M57" s="53"/>
      <c r="N57" s="29"/>
      <c r="O57" s="61">
        <v>8.8720870395739837</v>
      </c>
      <c r="P57" s="62">
        <f t="shared" si="28"/>
        <v>7.2537683474031001</v>
      </c>
      <c r="Q57" s="62">
        <f t="shared" si="28"/>
        <v>-8.7575933421515817</v>
      </c>
      <c r="R57" s="62">
        <f t="shared" si="28"/>
        <v>-6.5204762258548099</v>
      </c>
      <c r="S57" s="31">
        <f t="shared" si="28"/>
        <v>2.9722958645604702</v>
      </c>
      <c r="T57" s="31">
        <f t="shared" si="28"/>
        <v>50.157619911127412</v>
      </c>
      <c r="U57" s="31">
        <f t="shared" si="28"/>
        <v>-6.0705258223664238</v>
      </c>
      <c r="V57" s="31">
        <f t="shared" si="28"/>
        <v>-6.4111558075220954</v>
      </c>
      <c r="W57" s="31">
        <f t="shared" si="28"/>
        <v>13.391536566063333</v>
      </c>
      <c r="X57" s="31"/>
    </row>
    <row r="58" spans="1:24" ht="11.1" customHeight="1" x14ac:dyDescent="0.6">
      <c r="A58" s="68"/>
      <c r="B58" s="69"/>
      <c r="C58" s="6" t="s">
        <v>8</v>
      </c>
      <c r="D58" s="9">
        <f t="shared" ref="D58:L58" si="33">+D53+D55+D57</f>
        <v>1833571.47</v>
      </c>
      <c r="E58" s="9">
        <f t="shared" si="33"/>
        <v>1966942.9831619998</v>
      </c>
      <c r="F58" s="9">
        <f t="shared" si="33"/>
        <v>2043748.9100000001</v>
      </c>
      <c r="G58" s="9">
        <f t="shared" si="33"/>
        <v>1762367.18</v>
      </c>
      <c r="H58" s="14">
        <f t="shared" si="33"/>
        <v>1705520.2036629999</v>
      </c>
      <c r="I58" s="14">
        <f t="shared" si="33"/>
        <v>2382343.48</v>
      </c>
      <c r="J58" s="14">
        <f t="shared" si="33"/>
        <v>2540244.19</v>
      </c>
      <c r="K58" s="14">
        <f t="shared" si="33"/>
        <v>2569541.2599999998</v>
      </c>
      <c r="L58" s="14">
        <f t="shared" si="33"/>
        <v>2666085.8158780001</v>
      </c>
      <c r="M58" s="14"/>
      <c r="N58" s="32"/>
      <c r="O58" s="66">
        <v>4.5088966406433117</v>
      </c>
      <c r="P58" s="5">
        <f t="shared" si="28"/>
        <v>7.2738649866754157</v>
      </c>
      <c r="Q58" s="5">
        <f t="shared" si="28"/>
        <v>3.9048374810808806</v>
      </c>
      <c r="R58" s="5">
        <f t="shared" si="28"/>
        <v>-13.767920737386486</v>
      </c>
      <c r="S58" s="33">
        <f t="shared" si="28"/>
        <v>-3.22560343736088</v>
      </c>
      <c r="T58" s="33">
        <f t="shared" si="28"/>
        <v>39.684271982434758</v>
      </c>
      <c r="U58" s="33">
        <f t="shared" si="28"/>
        <v>6.62795735902868</v>
      </c>
      <c r="V58" s="33">
        <f t="shared" si="28"/>
        <v>1.1533170753950106</v>
      </c>
      <c r="W58" s="33">
        <f t="shared" si="28"/>
        <v>3.757268170039052</v>
      </c>
      <c r="X58" s="33"/>
    </row>
    <row r="59" spans="1:24" ht="11.1" customHeight="1" x14ac:dyDescent="0.6">
      <c r="A59" s="68"/>
      <c r="B59" s="69"/>
      <c r="C59" s="6" t="s">
        <v>9</v>
      </c>
      <c r="D59" s="90">
        <f t="shared" ref="D59:L59" si="34">+D58+D51</f>
        <v>3573543.38</v>
      </c>
      <c r="E59" s="90">
        <f t="shared" si="34"/>
        <v>3870930.6049830001</v>
      </c>
      <c r="F59" s="90">
        <f t="shared" si="34"/>
        <v>4170196.2800000003</v>
      </c>
      <c r="G59" s="90">
        <f t="shared" si="34"/>
        <v>3626727.41</v>
      </c>
      <c r="H59" s="17">
        <f t="shared" si="34"/>
        <v>3228092.753633</v>
      </c>
      <c r="I59" s="17">
        <f t="shared" si="34"/>
        <v>4584785.9499999993</v>
      </c>
      <c r="J59" s="17">
        <f t="shared" si="34"/>
        <v>5433243.2400000002</v>
      </c>
      <c r="K59" s="17">
        <f t="shared" si="34"/>
        <v>5046658.47</v>
      </c>
      <c r="L59" s="17">
        <f t="shared" si="34"/>
        <v>5493194.84882</v>
      </c>
      <c r="M59" s="17"/>
      <c r="N59" s="32"/>
      <c r="O59" s="66">
        <v>1.9755781285903051</v>
      </c>
      <c r="P59" s="5">
        <f t="shared" si="28"/>
        <v>8.3219145078071044</v>
      </c>
      <c r="Q59" s="5">
        <f t="shared" si="28"/>
        <v>7.7311041079310305</v>
      </c>
      <c r="R59" s="5">
        <f t="shared" si="28"/>
        <v>-13.032213198367726</v>
      </c>
      <c r="S59" s="33">
        <f t="shared" si="28"/>
        <v>-10.991580323016336</v>
      </c>
      <c r="T59" s="33">
        <f t="shared" si="28"/>
        <v>42.027701801323182</v>
      </c>
      <c r="U59" s="33">
        <f t="shared" si="28"/>
        <v>18.505930249589973</v>
      </c>
      <c r="V59" s="33">
        <f t="shared" si="28"/>
        <v>-7.1151750975169019</v>
      </c>
      <c r="W59" s="33">
        <f t="shared" si="28"/>
        <v>8.8481592617065008</v>
      </c>
      <c r="X59" s="33"/>
    </row>
    <row r="60" spans="1:24" ht="11.1" customHeight="1" x14ac:dyDescent="0.6">
      <c r="A60" s="68"/>
      <c r="C60" s="7" t="s">
        <v>25</v>
      </c>
      <c r="D60" s="91">
        <f t="shared" ref="D60:H60" si="35">D34+D35+D37+D39+D41+D43+D46+D48+D50+D53+D55+D57</f>
        <v>6888186.71</v>
      </c>
      <c r="E60" s="91">
        <f t="shared" si="35"/>
        <v>7587118.4121679999</v>
      </c>
      <c r="F60" s="91">
        <f t="shared" si="35"/>
        <v>8064038.9100000001</v>
      </c>
      <c r="G60" s="91">
        <f t="shared" si="35"/>
        <v>7425648.9699999997</v>
      </c>
      <c r="H60" s="19">
        <f t="shared" si="35"/>
        <v>6476267.4315449977</v>
      </c>
      <c r="I60" s="19">
        <f>I34+I35+I37+I39+I41+I43+I46+I48+I50+I53+I55+I57</f>
        <v>8540762.6600000001</v>
      </c>
      <c r="J60" s="19">
        <f>J34+J35+J37+J39+J41+J43+J46+J48+J50+J53+J55+J57</f>
        <v>10569641.900000002</v>
      </c>
      <c r="K60" s="19">
        <f>K34+K35+K37+K39+K41+K43+K46+K48+K50+K53+K55+K57</f>
        <v>10067743.279999999</v>
      </c>
      <c r="L60" s="19">
        <f>L34+L35+L37+L39+L41+L43+L46+L48+L50+L53+L55+L57</f>
        <v>10896479.912676999</v>
      </c>
      <c r="M60" s="19"/>
      <c r="N60" s="32"/>
      <c r="O60" s="81">
        <v>-0.2590716317382169</v>
      </c>
      <c r="P60" s="82">
        <f t="shared" si="28"/>
        <v>10.14681703028344</v>
      </c>
      <c r="Q60" s="82">
        <f t="shared" si="28"/>
        <v>6.2859240086081902</v>
      </c>
      <c r="R60" s="82">
        <f t="shared" si="28"/>
        <v>-7.9165037163740575</v>
      </c>
      <c r="S60" s="35">
        <f t="shared" si="28"/>
        <v>-12.785165879649741</v>
      </c>
      <c r="T60" s="35">
        <f t="shared" si="28"/>
        <v>31.877856346684098</v>
      </c>
      <c r="U60" s="35">
        <f t="shared" si="28"/>
        <v>23.755246700650055</v>
      </c>
      <c r="V60" s="35">
        <v>-4.8</v>
      </c>
      <c r="W60" s="35">
        <v>-3.8</v>
      </c>
      <c r="X60" s="35"/>
    </row>
    <row r="61" spans="1:24" s="29" customFormat="1" ht="14.1" customHeight="1" x14ac:dyDescent="0.5">
      <c r="A61" s="36"/>
      <c r="B61" s="46"/>
      <c r="C61" s="23" t="s">
        <v>11</v>
      </c>
      <c r="D61" s="38"/>
      <c r="E61" s="38"/>
      <c r="F61" s="38"/>
      <c r="G61" s="38"/>
      <c r="H61" s="23"/>
      <c r="I61" s="23"/>
      <c r="J61" s="23"/>
      <c r="K61" s="23"/>
      <c r="L61" s="23"/>
      <c r="M61" s="23"/>
      <c r="N61" s="24"/>
      <c r="O61" s="92"/>
      <c r="P61" s="92"/>
      <c r="Q61" s="92"/>
      <c r="R61" s="92"/>
      <c r="S61" s="93"/>
      <c r="T61" s="93"/>
      <c r="U61" s="93"/>
      <c r="V61" s="93"/>
      <c r="W61" s="93"/>
      <c r="X61" s="94"/>
    </row>
    <row r="62" spans="1:24" s="45" customFormat="1" ht="14.1" customHeight="1" x14ac:dyDescent="0.5">
      <c r="A62" s="36"/>
      <c r="B62" s="46"/>
      <c r="C62" s="23" t="s">
        <v>2</v>
      </c>
      <c r="D62" s="38"/>
      <c r="E62" s="38"/>
      <c r="F62" s="38"/>
      <c r="G62" s="38"/>
      <c r="H62" s="23"/>
      <c r="I62" s="23"/>
      <c r="J62" s="23"/>
      <c r="K62" s="23"/>
      <c r="L62" s="23"/>
      <c r="M62" s="23"/>
      <c r="N62" s="25"/>
      <c r="O62" s="42"/>
      <c r="P62" s="95"/>
      <c r="Q62" s="95"/>
      <c r="R62" s="95"/>
      <c r="S62" s="96"/>
      <c r="T62" s="96"/>
      <c r="U62" s="96"/>
      <c r="V62" s="96"/>
      <c r="W62" s="96"/>
      <c r="X62" s="44"/>
    </row>
    <row r="63" spans="1:24" ht="11.1" customHeight="1" x14ac:dyDescent="0.6">
      <c r="C63" s="2"/>
      <c r="D63" s="47">
        <v>2559</v>
      </c>
      <c r="E63" s="47">
        <v>2560</v>
      </c>
      <c r="F63" s="47">
        <v>2561</v>
      </c>
      <c r="G63" s="47">
        <v>2562</v>
      </c>
      <c r="H63" s="26">
        <v>2563</v>
      </c>
      <c r="I63" s="26">
        <v>2564</v>
      </c>
      <c r="J63" s="48">
        <v>2565</v>
      </c>
      <c r="K63" s="48">
        <v>2566</v>
      </c>
      <c r="L63" s="48">
        <v>2567</v>
      </c>
      <c r="M63" s="48">
        <v>2568</v>
      </c>
      <c r="N63" s="27"/>
      <c r="O63" s="97"/>
      <c r="P63" s="98"/>
      <c r="Q63" s="98"/>
      <c r="S63" s="99"/>
    </row>
    <row r="64" spans="1:24" ht="11.1" customHeight="1" x14ac:dyDescent="0.6">
      <c r="B64" s="46">
        <v>1</v>
      </c>
      <c r="C64" s="3" t="s">
        <v>13</v>
      </c>
      <c r="D64" s="50">
        <f t="shared" ref="D64:M72" si="36">+D4-D34</f>
        <v>877.61999999999534</v>
      </c>
      <c r="E64" s="50">
        <f t="shared" si="36"/>
        <v>23343.666689999984</v>
      </c>
      <c r="F64" s="50">
        <f t="shared" si="36"/>
        <v>-8901.1499999999069</v>
      </c>
      <c r="G64" s="50">
        <f t="shared" si="36"/>
        <v>-139509.35000000009</v>
      </c>
      <c r="H64" s="10">
        <f t="shared" si="36"/>
        <v>-49431.949446999934</v>
      </c>
      <c r="I64" s="10">
        <f t="shared" si="36"/>
        <v>-7504.7800000000279</v>
      </c>
      <c r="J64" s="10">
        <f t="shared" si="36"/>
        <v>-74249.729999999981</v>
      </c>
      <c r="K64" s="20">
        <f t="shared" si="36"/>
        <v>-154131.5</v>
      </c>
      <c r="L64" s="10">
        <f t="shared" si="36"/>
        <v>-111411.38123099995</v>
      </c>
      <c r="M64" s="10">
        <f t="shared" si="36"/>
        <v>-75745.449999999953</v>
      </c>
      <c r="N64" s="29"/>
      <c r="O64" s="100"/>
      <c r="P64" s="98"/>
      <c r="Q64" s="98"/>
    </row>
    <row r="65" spans="1:17" ht="11.1" customHeight="1" x14ac:dyDescent="0.6">
      <c r="B65" s="46">
        <v>2</v>
      </c>
      <c r="C65" s="3" t="s">
        <v>14</v>
      </c>
      <c r="D65" s="59">
        <f t="shared" si="36"/>
        <v>173100.05999999994</v>
      </c>
      <c r="E65" s="59">
        <f t="shared" si="36"/>
        <v>51670.274252999923</v>
      </c>
      <c r="F65" s="59">
        <f t="shared" si="36"/>
        <v>22687.320000000065</v>
      </c>
      <c r="G65" s="59">
        <f t="shared" si="36"/>
        <v>122310.97999999998</v>
      </c>
      <c r="H65" s="11">
        <f t="shared" si="36"/>
        <v>119848.688173</v>
      </c>
      <c r="I65" s="11">
        <f t="shared" si="36"/>
        <v>-2359.5899999999674</v>
      </c>
      <c r="J65" s="11">
        <f t="shared" si="36"/>
        <v>-1002.6199999999953</v>
      </c>
      <c r="K65" s="15">
        <f t="shared" si="36"/>
        <v>-30179.25</v>
      </c>
      <c r="L65" s="11">
        <f t="shared" si="36"/>
        <v>-22404.30950600002</v>
      </c>
      <c r="M65" s="11">
        <f t="shared" si="36"/>
        <v>57696.028775999905</v>
      </c>
      <c r="N65" s="29"/>
      <c r="O65" s="101"/>
      <c r="P65" s="98"/>
      <c r="Q65" s="98"/>
    </row>
    <row r="66" spans="1:17" customFormat="1" ht="11.1" hidden="1" customHeight="1" x14ac:dyDescent="0.6">
      <c r="A66" s="63">
        <v>2</v>
      </c>
      <c r="B66" s="64"/>
      <c r="C66" s="12" t="s">
        <v>27</v>
      </c>
      <c r="D66" s="59">
        <f t="shared" si="36"/>
        <v>173977.67999999993</v>
      </c>
      <c r="E66" s="59">
        <f t="shared" si="36"/>
        <v>75013.940942999907</v>
      </c>
      <c r="F66" s="1">
        <f t="shared" si="36"/>
        <v>13786.170000000391</v>
      </c>
      <c r="G66" s="1">
        <f t="shared" si="36"/>
        <v>-17198.370000000112</v>
      </c>
      <c r="H66" s="1">
        <f t="shared" si="36"/>
        <v>70416.738726000302</v>
      </c>
      <c r="I66" s="1">
        <f t="shared" si="36"/>
        <v>-9864.3699999998789</v>
      </c>
      <c r="J66" s="1">
        <f t="shared" si="36"/>
        <v>-75252.350000000093</v>
      </c>
      <c r="K66" s="9">
        <f t="shared" si="36"/>
        <v>-184310.75</v>
      </c>
      <c r="L66" s="1">
        <f t="shared" si="36"/>
        <v>-133815.69073699974</v>
      </c>
      <c r="M66" s="1">
        <f t="shared" si="36"/>
        <v>-18049.421224000165</v>
      </c>
      <c r="N66" s="4"/>
      <c r="O66" s="102"/>
      <c r="P66" s="98"/>
      <c r="Q66" s="98"/>
    </row>
    <row r="67" spans="1:17" ht="11.1" customHeight="1" x14ac:dyDescent="0.6">
      <c r="B67" s="46">
        <v>3</v>
      </c>
      <c r="C67" s="3" t="s">
        <v>15</v>
      </c>
      <c r="D67" s="59">
        <f t="shared" si="36"/>
        <v>99646.410000000033</v>
      </c>
      <c r="E67" s="59">
        <f t="shared" si="36"/>
        <v>54553.602881999919</v>
      </c>
      <c r="F67" s="59">
        <f t="shared" si="36"/>
        <v>41346.429999999935</v>
      </c>
      <c r="G67" s="59">
        <f t="shared" si="36"/>
        <v>56550.219999999972</v>
      </c>
      <c r="H67" s="11">
        <f t="shared" si="36"/>
        <v>45886.826985999942</v>
      </c>
      <c r="I67" s="11">
        <f t="shared" si="36"/>
        <v>17296.270000000019</v>
      </c>
      <c r="J67" s="11">
        <f t="shared" si="36"/>
        <v>54629.369999999995</v>
      </c>
      <c r="K67" s="15">
        <f t="shared" si="36"/>
        <v>101949.22999999998</v>
      </c>
      <c r="L67" s="11">
        <f t="shared" si="36"/>
        <v>-41664.463310000021</v>
      </c>
      <c r="M67" s="11">
        <f t="shared" si="36"/>
        <v>20754.617949000094</v>
      </c>
      <c r="N67" s="29"/>
      <c r="O67" s="102"/>
      <c r="P67" s="101"/>
      <c r="Q67" s="98"/>
    </row>
    <row r="68" spans="1:17" ht="11.1" customHeight="1" x14ac:dyDescent="0.6">
      <c r="A68" s="68"/>
      <c r="B68" s="69"/>
      <c r="C68" s="6" t="s">
        <v>4</v>
      </c>
      <c r="D68" s="1">
        <f t="shared" ref="D68" si="37">+D64+D65+D67</f>
        <v>273624.08999999997</v>
      </c>
      <c r="E68" s="1">
        <f t="shared" si="36"/>
        <v>129567.54382499983</v>
      </c>
      <c r="F68" s="1">
        <f t="shared" si="36"/>
        <v>55132.600000000326</v>
      </c>
      <c r="G68" s="1">
        <f t="shared" si="36"/>
        <v>39351.84999999986</v>
      </c>
      <c r="H68" s="13">
        <f t="shared" si="36"/>
        <v>116303.56571200024</v>
      </c>
      <c r="I68" s="13">
        <f t="shared" si="36"/>
        <v>7431.9000000001397</v>
      </c>
      <c r="J68" s="13">
        <f t="shared" si="36"/>
        <v>-20622.979999999981</v>
      </c>
      <c r="K68" s="14">
        <f t="shared" si="36"/>
        <v>-82361.520000000019</v>
      </c>
      <c r="L68" s="13">
        <f t="shared" si="36"/>
        <v>-175480.15404699976</v>
      </c>
      <c r="M68" s="13">
        <f t="shared" si="36"/>
        <v>2705.1967250001617</v>
      </c>
      <c r="N68" s="32"/>
      <c r="O68" s="102"/>
      <c r="P68" s="101"/>
      <c r="Q68" s="98"/>
    </row>
    <row r="69" spans="1:17" ht="11.1" customHeight="1" x14ac:dyDescent="0.6">
      <c r="B69" s="46">
        <v>4</v>
      </c>
      <c r="C69" s="3" t="s">
        <v>16</v>
      </c>
      <c r="D69" s="59">
        <f>+D9-D39</f>
        <v>20858.670000000042</v>
      </c>
      <c r="E69" s="59">
        <f t="shared" si="36"/>
        <v>-804.59688100009225</v>
      </c>
      <c r="F69" s="59">
        <f t="shared" si="36"/>
        <v>-42268.780000000028</v>
      </c>
      <c r="G69" s="59">
        <f t="shared" si="36"/>
        <v>-50878.479999999981</v>
      </c>
      <c r="H69" s="11">
        <f t="shared" si="36"/>
        <v>76671.588523000013</v>
      </c>
      <c r="I69" s="11">
        <f t="shared" si="36"/>
        <v>5461.9100000000326</v>
      </c>
      <c r="J69" s="11">
        <f t="shared" si="36"/>
        <v>-59279.660000000033</v>
      </c>
      <c r="K69" s="15">
        <f t="shared" si="36"/>
        <v>-49627.359999999986</v>
      </c>
      <c r="L69" s="11">
        <f t="shared" si="36"/>
        <v>-70472.043178000022</v>
      </c>
      <c r="M69" s="11"/>
      <c r="N69" s="29"/>
      <c r="O69" s="102"/>
      <c r="P69" s="101"/>
      <c r="Q69" s="98"/>
    </row>
    <row r="70" spans="1:17" customFormat="1" ht="11.1" hidden="1" customHeight="1" x14ac:dyDescent="0.6">
      <c r="A70" s="63">
        <v>4</v>
      </c>
      <c r="B70" s="71"/>
      <c r="C70" s="12" t="s">
        <v>28</v>
      </c>
      <c r="D70" s="1">
        <f>+D68+D69</f>
        <v>294482.76</v>
      </c>
      <c r="E70" s="1">
        <f>+E68+E69</f>
        <v>128762.94694399973</v>
      </c>
      <c r="F70" s="1">
        <f t="shared" si="36"/>
        <v>12863.820000000298</v>
      </c>
      <c r="G70" s="1">
        <f t="shared" si="36"/>
        <v>-11526.630000000354</v>
      </c>
      <c r="H70" s="1">
        <f t="shared" si="36"/>
        <v>192975.15423500026</v>
      </c>
      <c r="I70" s="1">
        <f t="shared" si="36"/>
        <v>12893.810000000056</v>
      </c>
      <c r="J70" s="1">
        <f t="shared" si="36"/>
        <v>-79902.639999999665</v>
      </c>
      <c r="K70" s="9">
        <f t="shared" si="36"/>
        <v>-131988.87999999989</v>
      </c>
      <c r="L70" s="1">
        <f t="shared" si="36"/>
        <v>-245952.19722499978</v>
      </c>
      <c r="M70" s="1"/>
      <c r="N70" s="4"/>
      <c r="O70" s="102"/>
      <c r="P70" s="98"/>
      <c r="Q70" s="98"/>
    </row>
    <row r="71" spans="1:17" ht="11.1" customHeight="1" x14ac:dyDescent="0.6">
      <c r="B71" s="46">
        <v>5</v>
      </c>
      <c r="C71" s="3" t="s">
        <v>17</v>
      </c>
      <c r="D71" s="59">
        <f t="shared" ref="D71:L84" si="38">+D11-D41</f>
        <v>50143.390000000014</v>
      </c>
      <c r="E71" s="59">
        <f t="shared" si="38"/>
        <v>30459.917262000032</v>
      </c>
      <c r="F71" s="59">
        <f t="shared" si="38"/>
        <v>35281.189999999944</v>
      </c>
      <c r="G71" s="59">
        <f t="shared" si="38"/>
        <v>511.04999999993015</v>
      </c>
      <c r="H71" s="11">
        <f t="shared" si="38"/>
        <v>80383.390952999936</v>
      </c>
      <c r="I71" s="11">
        <f t="shared" si="38"/>
        <v>22453.790000000037</v>
      </c>
      <c r="J71" s="11">
        <f t="shared" si="38"/>
        <v>-62467.640000000014</v>
      </c>
      <c r="K71" s="15">
        <f t="shared" si="36"/>
        <v>-60068.550000000047</v>
      </c>
      <c r="L71" s="11">
        <f t="shared" si="36"/>
        <v>20647.245584000018</v>
      </c>
      <c r="M71" s="11"/>
      <c r="N71" s="32"/>
      <c r="O71" s="102"/>
      <c r="P71" s="98"/>
      <c r="Q71" s="98"/>
    </row>
    <row r="72" spans="1:17" customFormat="1" ht="11.1" hidden="1" customHeight="1" x14ac:dyDescent="0.6">
      <c r="A72" s="63">
        <v>5</v>
      </c>
      <c r="B72" s="71"/>
      <c r="C72" s="12" t="s">
        <v>29</v>
      </c>
      <c r="D72" s="1">
        <f t="shared" si="38"/>
        <v>344626.14999999991</v>
      </c>
      <c r="E72" s="1">
        <f t="shared" si="38"/>
        <v>159222.86420600023</v>
      </c>
      <c r="F72" s="1">
        <f t="shared" si="38"/>
        <v>48145.010000000242</v>
      </c>
      <c r="G72" s="1">
        <f t="shared" si="38"/>
        <v>-11015.58000000054</v>
      </c>
      <c r="H72" s="1">
        <f t="shared" si="38"/>
        <v>273358.54518800043</v>
      </c>
      <c r="I72" s="1">
        <f t="shared" si="38"/>
        <v>35347.600000000093</v>
      </c>
      <c r="J72" s="1">
        <f t="shared" si="38"/>
        <v>-142370.2799999998</v>
      </c>
      <c r="K72" s="9">
        <f t="shared" si="38"/>
        <v>-192057.43000000017</v>
      </c>
      <c r="L72" s="1">
        <f t="shared" si="36"/>
        <v>-225304.95164099988</v>
      </c>
      <c r="M72" s="1"/>
      <c r="N72" s="4"/>
      <c r="O72" s="100"/>
      <c r="P72" s="98"/>
      <c r="Q72" s="98"/>
    </row>
    <row r="73" spans="1:17" ht="11.1" customHeight="1" x14ac:dyDescent="0.6">
      <c r="B73" s="46">
        <v>6</v>
      </c>
      <c r="C73" s="3" t="s">
        <v>18</v>
      </c>
      <c r="D73" s="59">
        <f t="shared" si="38"/>
        <v>64170.609999999986</v>
      </c>
      <c r="E73" s="59">
        <f t="shared" si="38"/>
        <v>57440.237251000013</v>
      </c>
      <c r="F73" s="59">
        <f t="shared" si="38"/>
        <v>48153.380000000005</v>
      </c>
      <c r="G73" s="59">
        <f t="shared" si="38"/>
        <v>96597.689999999944</v>
      </c>
      <c r="H73" s="11">
        <f t="shared" si="38"/>
        <v>46825.688438000041</v>
      </c>
      <c r="I73" s="11">
        <f t="shared" si="38"/>
        <v>26904.079999999958</v>
      </c>
      <c r="J73" s="11">
        <f t="shared" si="38"/>
        <v>-48581.820000000065</v>
      </c>
      <c r="K73" s="15">
        <f t="shared" si="38"/>
        <v>2598.8100000000559</v>
      </c>
      <c r="L73" s="15">
        <f t="shared" si="38"/>
        <v>4789.3622439999599</v>
      </c>
      <c r="M73" s="15"/>
      <c r="N73" s="29"/>
      <c r="O73" s="102"/>
      <c r="P73" s="98"/>
      <c r="Q73" s="98"/>
    </row>
    <row r="74" spans="1:17" ht="11.1" customHeight="1" x14ac:dyDescent="0.6">
      <c r="A74" s="68"/>
      <c r="C74" s="6" t="s">
        <v>5</v>
      </c>
      <c r="D74" s="1">
        <f t="shared" si="38"/>
        <v>135172.67000000016</v>
      </c>
      <c r="E74" s="1">
        <f t="shared" si="38"/>
        <v>87095.557632000186</v>
      </c>
      <c r="F74" s="1">
        <f t="shared" si="38"/>
        <v>41165.790000000037</v>
      </c>
      <c r="G74" s="1">
        <f t="shared" si="38"/>
        <v>46230.259999999776</v>
      </c>
      <c r="H74" s="13">
        <f t="shared" si="38"/>
        <v>203880.66791400011</v>
      </c>
      <c r="I74" s="13">
        <f t="shared" si="38"/>
        <v>54819.779999999795</v>
      </c>
      <c r="J74" s="13">
        <f t="shared" si="38"/>
        <v>-170329.12000000058</v>
      </c>
      <c r="K74" s="14">
        <f t="shared" si="38"/>
        <v>-107097.09999999963</v>
      </c>
      <c r="L74" s="14">
        <f t="shared" si="38"/>
        <v>-45035.435349999927</v>
      </c>
      <c r="M74" s="14"/>
      <c r="N74" s="32"/>
      <c r="O74" s="102"/>
      <c r="P74" s="98"/>
      <c r="Q74" s="98"/>
    </row>
    <row r="75" spans="1:17" ht="11.1" customHeight="1" x14ac:dyDescent="0.6">
      <c r="A75" s="68"/>
      <c r="C75" s="6" t="s">
        <v>6</v>
      </c>
      <c r="D75" s="1">
        <f t="shared" si="38"/>
        <v>408796.75999999978</v>
      </c>
      <c r="E75" s="1">
        <f t="shared" si="38"/>
        <v>216663.10145700071</v>
      </c>
      <c r="F75" s="1">
        <f t="shared" si="38"/>
        <v>96298.39000000013</v>
      </c>
      <c r="G75" s="1">
        <f t="shared" si="38"/>
        <v>85582.109999999404</v>
      </c>
      <c r="H75" s="13">
        <f t="shared" si="38"/>
        <v>320184.23362600058</v>
      </c>
      <c r="I75" s="13">
        <f t="shared" si="38"/>
        <v>62251.680000000168</v>
      </c>
      <c r="J75" s="13">
        <f t="shared" si="38"/>
        <v>-190952.09999999963</v>
      </c>
      <c r="K75" s="14">
        <f t="shared" si="38"/>
        <v>-189458.62000000011</v>
      </c>
      <c r="L75" s="14">
        <v>-246465.55</v>
      </c>
      <c r="M75" s="14"/>
      <c r="N75" s="32"/>
      <c r="O75" s="102"/>
      <c r="P75" s="98"/>
      <c r="Q75" s="98"/>
    </row>
    <row r="76" spans="1:17" ht="11.1" customHeight="1" x14ac:dyDescent="0.6">
      <c r="B76" s="46">
        <v>7</v>
      </c>
      <c r="C76" s="3" t="s">
        <v>19</v>
      </c>
      <c r="D76" s="59">
        <f t="shared" si="38"/>
        <v>27683.679999999935</v>
      </c>
      <c r="E76" s="59">
        <f t="shared" si="38"/>
        <v>-10641.659289999981</v>
      </c>
      <c r="F76" s="59">
        <f t="shared" si="38"/>
        <v>-22213.160000000033</v>
      </c>
      <c r="G76" s="59">
        <f t="shared" si="38"/>
        <v>-2571.2399999999907</v>
      </c>
      <c r="H76" s="11">
        <f t="shared" si="38"/>
        <v>99338.549854000041</v>
      </c>
      <c r="I76" s="11">
        <f t="shared" si="38"/>
        <v>9773</v>
      </c>
      <c r="J76" s="11">
        <f t="shared" si="38"/>
        <v>-134311.21999999997</v>
      </c>
      <c r="K76" s="15">
        <f t="shared" si="38"/>
        <v>-66489.420000000042</v>
      </c>
      <c r="L76" s="15">
        <f t="shared" si="38"/>
        <v>-61469.45000000007</v>
      </c>
      <c r="M76" s="15"/>
      <c r="N76" s="29"/>
      <c r="O76" s="100"/>
      <c r="P76" s="98"/>
      <c r="Q76" s="98"/>
    </row>
    <row r="77" spans="1:17" customFormat="1" ht="11.1" hidden="1" customHeight="1" x14ac:dyDescent="0.6">
      <c r="A77" s="75">
        <v>7</v>
      </c>
      <c r="B77" s="76"/>
      <c r="C77" s="77" t="s">
        <v>30</v>
      </c>
      <c r="D77" s="59">
        <f t="shared" si="38"/>
        <v>436480.43999999948</v>
      </c>
      <c r="E77" s="59">
        <f t="shared" si="38"/>
        <v>206021.44216700085</v>
      </c>
      <c r="F77" s="1">
        <f t="shared" si="38"/>
        <v>74085.230000000447</v>
      </c>
      <c r="G77" s="1">
        <f t="shared" si="38"/>
        <v>83010.86999999918</v>
      </c>
      <c r="H77" s="1">
        <f t="shared" si="38"/>
        <v>419522.78348000068</v>
      </c>
      <c r="I77" s="1">
        <f t="shared" si="38"/>
        <v>72024.679999999702</v>
      </c>
      <c r="J77" s="1">
        <f t="shared" si="38"/>
        <v>-325263.3200000003</v>
      </c>
      <c r="K77" s="9">
        <f t="shared" si="38"/>
        <v>-255948.04000000004</v>
      </c>
      <c r="L77" s="9">
        <f t="shared" si="38"/>
        <v>-281985.0393969994</v>
      </c>
      <c r="M77" s="9"/>
      <c r="N77" s="4"/>
      <c r="O77" s="100"/>
      <c r="P77" s="98"/>
      <c r="Q77" s="98"/>
    </row>
    <row r="78" spans="1:17" ht="11.1" customHeight="1" x14ac:dyDescent="0.6">
      <c r="B78" s="69">
        <v>8</v>
      </c>
      <c r="C78" s="3" t="s">
        <v>20</v>
      </c>
      <c r="D78" s="59">
        <f t="shared" si="38"/>
        <v>65677.310000000056</v>
      </c>
      <c r="E78" s="59">
        <f t="shared" si="38"/>
        <v>69768.612181000062</v>
      </c>
      <c r="F78" s="59">
        <f t="shared" si="38"/>
        <v>-24570.489999999991</v>
      </c>
      <c r="G78" s="59">
        <f t="shared" si="38"/>
        <v>58765.039999999921</v>
      </c>
      <c r="H78" s="11">
        <f t="shared" si="38"/>
        <v>134547.93514199997</v>
      </c>
      <c r="I78" s="11">
        <f t="shared" si="38"/>
        <v>-42478.609999999986</v>
      </c>
      <c r="J78" s="11">
        <f t="shared" si="38"/>
        <v>-148179.83999999997</v>
      </c>
      <c r="K78" s="15">
        <f t="shared" si="38"/>
        <v>12958.5</v>
      </c>
      <c r="L78" s="15">
        <f t="shared" si="38"/>
        <v>-1497.4100000000326</v>
      </c>
      <c r="M78" s="15"/>
      <c r="N78" s="29"/>
      <c r="O78" s="100"/>
      <c r="P78" s="98"/>
      <c r="Q78" s="98"/>
    </row>
    <row r="79" spans="1:17" customFormat="1" ht="11.1" hidden="1" customHeight="1" x14ac:dyDescent="0.6">
      <c r="A79" s="68">
        <v>8</v>
      </c>
      <c r="B79" s="46"/>
      <c r="C79" s="77" t="s">
        <v>31</v>
      </c>
      <c r="D79" s="59">
        <f t="shared" si="38"/>
        <v>502157.74999999907</v>
      </c>
      <c r="E79" s="59">
        <f t="shared" si="38"/>
        <v>275790.05434800126</v>
      </c>
      <c r="F79" s="1">
        <f t="shared" si="38"/>
        <v>49514.740000000224</v>
      </c>
      <c r="G79" s="1">
        <f t="shared" si="38"/>
        <v>141775.90999999922</v>
      </c>
      <c r="H79" s="1">
        <f t="shared" si="38"/>
        <v>554070.71862200089</v>
      </c>
      <c r="I79" s="1">
        <f t="shared" si="38"/>
        <v>29546.069999999367</v>
      </c>
      <c r="J79" s="1">
        <f t="shared" si="38"/>
        <v>-473443.16000000108</v>
      </c>
      <c r="K79" s="9">
        <f t="shared" si="38"/>
        <v>-242989.54000000004</v>
      </c>
      <c r="L79" s="9">
        <f t="shared" si="38"/>
        <v>-283482.44939699955</v>
      </c>
      <c r="M79" s="9"/>
      <c r="N79" s="4"/>
      <c r="O79" s="100"/>
      <c r="P79" s="98"/>
      <c r="Q79" s="98"/>
    </row>
    <row r="80" spans="1:17" ht="11.1" customHeight="1" x14ac:dyDescent="0.6">
      <c r="B80" s="46">
        <v>9</v>
      </c>
      <c r="C80" s="3" t="s">
        <v>21</v>
      </c>
      <c r="D80" s="59">
        <f t="shared" si="38"/>
        <v>82859.62</v>
      </c>
      <c r="E80" s="59">
        <f t="shared" si="38"/>
        <v>105950.93322500004</v>
      </c>
      <c r="F80" s="59">
        <f t="shared" si="38"/>
        <v>14592.039999999921</v>
      </c>
      <c r="G80" s="59">
        <f t="shared" si="38"/>
        <v>30728.290000000037</v>
      </c>
      <c r="H80" s="11">
        <f t="shared" si="38"/>
        <v>69068.475421000039</v>
      </c>
      <c r="I80" s="11">
        <f t="shared" si="38"/>
        <v>17210.189999999944</v>
      </c>
      <c r="J80" s="11">
        <f t="shared" si="38"/>
        <v>-29851.220000000088</v>
      </c>
      <c r="K80" s="15">
        <f t="shared" si="38"/>
        <v>74355.219999999972</v>
      </c>
      <c r="L80" s="15">
        <f>+L20-L50</f>
        <v>2738.4082410000265</v>
      </c>
      <c r="M80" s="15"/>
      <c r="N80" s="29"/>
      <c r="O80" s="100"/>
      <c r="P80" s="98"/>
      <c r="Q80" s="98"/>
    </row>
    <row r="81" spans="1:24" ht="11.1" customHeight="1" x14ac:dyDescent="0.6">
      <c r="A81" s="68"/>
      <c r="B81" s="69"/>
      <c r="C81" s="6" t="s">
        <v>7</v>
      </c>
      <c r="D81" s="1">
        <f t="shared" ref="D81:E81" si="39">+D76+D78+D80</f>
        <v>176220.61</v>
      </c>
      <c r="E81" s="1">
        <f t="shared" si="39"/>
        <v>165077.88611600013</v>
      </c>
      <c r="F81" s="1">
        <f>+F21-F51</f>
        <v>-32191.610000000102</v>
      </c>
      <c r="G81" s="1">
        <f>+G21-G51</f>
        <v>86922.089999999851</v>
      </c>
      <c r="H81" s="13">
        <f t="shared" si="38"/>
        <v>302954.96041700011</v>
      </c>
      <c r="I81" s="13">
        <f t="shared" si="38"/>
        <v>-15495.419999999925</v>
      </c>
      <c r="J81" s="13">
        <f t="shared" si="38"/>
        <v>-312342.2799999998</v>
      </c>
      <c r="K81" s="14">
        <f t="shared" si="38"/>
        <v>20824.299999999814</v>
      </c>
      <c r="L81" s="14">
        <f t="shared" si="38"/>
        <v>-60228.451758999843</v>
      </c>
      <c r="M81" s="14"/>
      <c r="N81" s="32"/>
      <c r="O81" s="103"/>
      <c r="P81" s="98"/>
      <c r="Q81" s="98"/>
    </row>
    <row r="82" spans="1:24" customFormat="1" ht="11.1" hidden="1" customHeight="1" x14ac:dyDescent="0.6">
      <c r="A82" s="68">
        <v>9</v>
      </c>
      <c r="B82" s="69"/>
      <c r="C82" s="77" t="s">
        <v>32</v>
      </c>
      <c r="D82" s="1">
        <f>+D75+D76+D78+D80</f>
        <v>585017.36999999976</v>
      </c>
      <c r="E82" s="1">
        <f>+E75+E76+E78+E80</f>
        <v>381740.98757300084</v>
      </c>
      <c r="F82" s="1">
        <f>+F75+F76+F78+F80</f>
        <v>64106.780000000028</v>
      </c>
      <c r="G82" s="1">
        <f>+G75+G76+G78+G80</f>
        <v>172504.19999999937</v>
      </c>
      <c r="H82" s="1">
        <f t="shared" si="38"/>
        <v>623139.19404300116</v>
      </c>
      <c r="I82" s="1">
        <f t="shared" si="38"/>
        <v>46756.259999999776</v>
      </c>
      <c r="J82" s="1">
        <f t="shared" si="38"/>
        <v>-503294.38000000082</v>
      </c>
      <c r="K82" s="9">
        <f t="shared" si="38"/>
        <v>-168634.3200000003</v>
      </c>
      <c r="L82" s="9">
        <f t="shared" si="38"/>
        <v>-280744.04115599953</v>
      </c>
      <c r="M82" s="9"/>
      <c r="N82" s="4"/>
      <c r="O82" s="103"/>
      <c r="P82" s="98"/>
      <c r="Q82" s="98"/>
    </row>
    <row r="83" spans="1:24" ht="11.1" customHeight="1" x14ac:dyDescent="0.6">
      <c r="B83" s="69">
        <v>10</v>
      </c>
      <c r="C83" s="3" t="s">
        <v>22</v>
      </c>
      <c r="D83" s="59">
        <f t="shared" ref="D83:J84" si="40">+D23-D53</f>
        <v>1173.6300000000047</v>
      </c>
      <c r="E83" s="59">
        <f t="shared" si="40"/>
        <v>-1481.2665450000204</v>
      </c>
      <c r="F83" s="59">
        <f t="shared" si="40"/>
        <v>-14882.170000000042</v>
      </c>
      <c r="G83" s="59">
        <f t="shared" si="40"/>
        <v>7712.9099999999162</v>
      </c>
      <c r="H83" s="11">
        <f t="shared" si="40"/>
        <v>61364.898545000004</v>
      </c>
      <c r="I83" s="11">
        <f t="shared" si="40"/>
        <v>-12359.300000000047</v>
      </c>
      <c r="J83" s="11">
        <f t="shared" si="40"/>
        <v>-21341.510000000009</v>
      </c>
      <c r="K83" s="15">
        <f t="shared" si="38"/>
        <v>-25061.79999999993</v>
      </c>
      <c r="L83" s="15">
        <f t="shared" si="38"/>
        <v>-37964.710000000079</v>
      </c>
      <c r="M83" s="15"/>
      <c r="N83" s="29"/>
      <c r="O83" s="100"/>
      <c r="P83" s="98"/>
      <c r="Q83" s="98"/>
    </row>
    <row r="84" spans="1:24" customFormat="1" ht="11.1" hidden="1" customHeight="1" x14ac:dyDescent="0.6">
      <c r="A84" s="63">
        <v>10</v>
      </c>
      <c r="B84" s="64"/>
      <c r="C84" s="77" t="s">
        <v>33</v>
      </c>
      <c r="D84" s="1">
        <f t="shared" ref="D84:E84" si="41">+D75+D81+D83</f>
        <v>586190.99999999977</v>
      </c>
      <c r="E84" s="1">
        <f t="shared" si="41"/>
        <v>380259.72102800081</v>
      </c>
      <c r="F84" s="1">
        <f t="shared" si="40"/>
        <v>49224.610000000335</v>
      </c>
      <c r="G84" s="1">
        <f t="shared" si="40"/>
        <v>180217.1099999994</v>
      </c>
      <c r="H84" s="1">
        <f t="shared" si="40"/>
        <v>684504.09258800186</v>
      </c>
      <c r="I84" s="1">
        <f t="shared" si="40"/>
        <v>34396.959999999963</v>
      </c>
      <c r="J84" s="1">
        <f t="shared" si="40"/>
        <v>-524635.88999999966</v>
      </c>
      <c r="K84" s="9">
        <f t="shared" si="38"/>
        <v>-193696.12000000011</v>
      </c>
      <c r="L84" s="9">
        <f t="shared" si="38"/>
        <v>-318708.75115600042</v>
      </c>
      <c r="M84" s="9"/>
      <c r="N84" s="4"/>
      <c r="O84" s="100"/>
      <c r="P84" s="98"/>
      <c r="Q84" s="98"/>
    </row>
    <row r="85" spans="1:24" ht="11.1" customHeight="1" x14ac:dyDescent="0.6">
      <c r="B85" s="69">
        <v>11</v>
      </c>
      <c r="C85" s="3" t="s">
        <v>23</v>
      </c>
      <c r="D85" s="59">
        <f t="shared" ref="D85:L90" si="42">+D25-D55</f>
        <v>48784.819999999949</v>
      </c>
      <c r="E85" s="59">
        <f t="shared" si="42"/>
        <v>54133.97968800005</v>
      </c>
      <c r="F85" s="59">
        <f t="shared" si="42"/>
        <v>-39813.260000000009</v>
      </c>
      <c r="G85" s="59">
        <f t="shared" si="42"/>
        <v>8901.5100000000093</v>
      </c>
      <c r="H85" s="11">
        <f t="shared" si="42"/>
        <v>-2595.0316299999831</v>
      </c>
      <c r="I85" s="11">
        <f>+I25-I55</f>
        <v>33882.410000000033</v>
      </c>
      <c r="J85" s="15">
        <f>+J25-J55</f>
        <v>-52292.179999999935</v>
      </c>
      <c r="K85" s="15">
        <f>+K25-K55</f>
        <v>-80496.349999999977</v>
      </c>
      <c r="L85" s="15">
        <f>+L25-L55</f>
        <v>-18387.053828999982</v>
      </c>
      <c r="M85" s="15"/>
      <c r="N85" s="29"/>
      <c r="O85" s="100"/>
      <c r="P85" s="98"/>
      <c r="Q85" s="98"/>
    </row>
    <row r="86" spans="1:24" customFormat="1" ht="11.1" hidden="1" customHeight="1" x14ac:dyDescent="0.6">
      <c r="A86" s="63">
        <v>11</v>
      </c>
      <c r="B86" s="64"/>
      <c r="C86" s="77" t="s">
        <v>34</v>
      </c>
      <c r="D86" s="1">
        <f t="shared" ref="D86:E86" si="43">+D75+D81+D83+D85</f>
        <v>634975.81999999972</v>
      </c>
      <c r="E86" s="1">
        <f t="shared" si="43"/>
        <v>434393.70071600087</v>
      </c>
      <c r="F86" s="1">
        <f t="shared" si="42"/>
        <v>9411.3500000005588</v>
      </c>
      <c r="G86" s="1">
        <f t="shared" si="42"/>
        <v>189118.61999999918</v>
      </c>
      <c r="H86" s="1">
        <f t="shared" si="42"/>
        <v>681909.06095800176</v>
      </c>
      <c r="I86" s="1">
        <v>15545.9</v>
      </c>
      <c r="J86" s="9">
        <f t="shared" ref="J86:L86" si="44">+J26-J56</f>
        <v>-576928.06999999844</v>
      </c>
      <c r="K86" s="9">
        <f t="shared" si="44"/>
        <v>-274192.46999999881</v>
      </c>
      <c r="L86" s="9">
        <f t="shared" si="44"/>
        <v>-337095.80498500168</v>
      </c>
      <c r="M86" s="9"/>
      <c r="N86" s="4"/>
      <c r="O86" s="103"/>
      <c r="P86" s="98"/>
      <c r="Q86" s="98"/>
    </row>
    <row r="87" spans="1:24" ht="11.1" customHeight="1" x14ac:dyDescent="0.6">
      <c r="B87" s="69">
        <v>12</v>
      </c>
      <c r="C87" s="3" t="s">
        <v>24</v>
      </c>
      <c r="D87" s="59">
        <f t="shared" ref="D87:E90" si="45">+D27-D57</f>
        <v>27541.540000000037</v>
      </c>
      <c r="E87" s="59">
        <f t="shared" si="45"/>
        <v>-15246.937418999965</v>
      </c>
      <c r="F87" s="59">
        <f t="shared" si="42"/>
        <v>34849.510000000009</v>
      </c>
      <c r="G87" s="59">
        <f t="shared" si="42"/>
        <v>13632.789999999921</v>
      </c>
      <c r="H87" s="11">
        <f t="shared" si="42"/>
        <v>25391.12043999997</v>
      </c>
      <c r="I87" s="11">
        <f>+I27-I57</f>
        <v>-40102.110000000102</v>
      </c>
      <c r="J87" s="11">
        <f>+J27-J57</f>
        <v>-35641.169999999925</v>
      </c>
      <c r="K87" s="15">
        <f>+K27-K57</f>
        <v>33773.780000000028</v>
      </c>
      <c r="L87" s="15">
        <f>+L27-L57</f>
        <v>-10624.900862999959</v>
      </c>
      <c r="M87" s="15"/>
      <c r="N87" s="29"/>
      <c r="O87" s="100"/>
      <c r="P87" s="98"/>
      <c r="Q87" s="98"/>
    </row>
    <row r="88" spans="1:24" ht="11.1" customHeight="1" x14ac:dyDescent="0.6">
      <c r="A88" s="68"/>
      <c r="B88" s="69"/>
      <c r="C88" s="6" t="s">
        <v>8</v>
      </c>
      <c r="D88" s="1">
        <f>+D83+D85+D87</f>
        <v>77499.989999999991</v>
      </c>
      <c r="E88" s="1">
        <f t="shared" si="45"/>
        <v>37405.775724000297</v>
      </c>
      <c r="F88" s="1">
        <f t="shared" si="42"/>
        <v>-19845.919999999925</v>
      </c>
      <c r="G88" s="1">
        <f t="shared" si="42"/>
        <v>30247.20999999973</v>
      </c>
      <c r="H88" s="13">
        <f t="shared" si="42"/>
        <v>84160.987354999874</v>
      </c>
      <c r="I88" s="13">
        <f t="shared" si="42"/>
        <v>-18579</v>
      </c>
      <c r="J88" s="13">
        <f t="shared" si="42"/>
        <v>-109274.85999999987</v>
      </c>
      <c r="K88" s="14">
        <f t="shared" si="42"/>
        <v>-71784.369999999646</v>
      </c>
      <c r="L88" s="14">
        <f t="shared" si="42"/>
        <v>-66976.66469200002</v>
      </c>
      <c r="M88" s="14"/>
      <c r="N88" s="32"/>
      <c r="O88" s="103"/>
      <c r="P88" s="98"/>
      <c r="Q88" s="98"/>
    </row>
    <row r="89" spans="1:24" ht="11.1" customHeight="1" x14ac:dyDescent="0.6">
      <c r="A89" s="68"/>
      <c r="B89" s="69"/>
      <c r="C89" s="6" t="s">
        <v>9</v>
      </c>
      <c r="D89" s="79">
        <f>+D88+D81</f>
        <v>253720.59999999998</v>
      </c>
      <c r="E89" s="79">
        <f t="shared" si="45"/>
        <v>202483.66184000019</v>
      </c>
      <c r="F89" s="79">
        <f t="shared" si="42"/>
        <v>-52037.530000000261</v>
      </c>
      <c r="G89" s="79">
        <f t="shared" si="42"/>
        <v>117169.29999999935</v>
      </c>
      <c r="H89" s="16">
        <f t="shared" si="42"/>
        <v>387115.94777199998</v>
      </c>
      <c r="I89" s="16">
        <f t="shared" si="42"/>
        <v>-34074.419999999925</v>
      </c>
      <c r="J89" s="16">
        <f t="shared" si="42"/>
        <v>-421617.1400000006</v>
      </c>
      <c r="K89" s="17">
        <f t="shared" si="42"/>
        <v>-50960.069999999367</v>
      </c>
      <c r="L89" s="17">
        <f t="shared" si="42"/>
        <v>-127205.11645099986</v>
      </c>
      <c r="M89" s="17"/>
      <c r="N89" s="32"/>
      <c r="O89" s="103"/>
      <c r="P89" s="98"/>
      <c r="Q89" s="98"/>
    </row>
    <row r="90" spans="1:24" ht="11.1" customHeight="1" x14ac:dyDescent="0.6">
      <c r="C90" s="7" t="s">
        <v>25</v>
      </c>
      <c r="D90" s="80">
        <f t="shared" ref="D90" si="46">+D75+D81+D88</f>
        <v>662517.35999999975</v>
      </c>
      <c r="E90" s="80">
        <f t="shared" si="45"/>
        <v>419146.7632970009</v>
      </c>
      <c r="F90" s="80">
        <f t="shared" si="42"/>
        <v>44260.860000000335</v>
      </c>
      <c r="G90" s="80">
        <f t="shared" si="42"/>
        <v>202751.40999999922</v>
      </c>
      <c r="H90" s="18">
        <f t="shared" si="42"/>
        <v>707300.18139800336</v>
      </c>
      <c r="I90" s="18">
        <f>+I30-I60</f>
        <v>28177.259999999776</v>
      </c>
      <c r="J90" s="18">
        <f>+J30-J60</f>
        <v>-612569.24000000209</v>
      </c>
      <c r="K90" s="19">
        <f>+K30-K60</f>
        <v>-240418.68999999948</v>
      </c>
      <c r="L90" s="19">
        <f>+L30-L60</f>
        <v>-347720.70584799908</v>
      </c>
      <c r="M90" s="19"/>
      <c r="N90" s="32"/>
      <c r="O90" s="103"/>
      <c r="P90" s="98"/>
      <c r="Q90" s="98"/>
    </row>
    <row r="91" spans="1:24" ht="15.9" customHeight="1" x14ac:dyDescent="0.6">
      <c r="C91" s="8" t="s">
        <v>26</v>
      </c>
      <c r="D91" s="104"/>
      <c r="E91" s="104"/>
      <c r="F91" s="104"/>
      <c r="G91" s="104"/>
      <c r="H91" s="21"/>
      <c r="I91" s="21"/>
      <c r="J91" s="21"/>
      <c r="K91" s="21"/>
      <c r="L91" s="21"/>
      <c r="M91" s="21"/>
      <c r="N91" s="21"/>
      <c r="O91" s="104"/>
      <c r="P91" s="104"/>
      <c r="Q91" s="104"/>
      <c r="R91" s="104"/>
      <c r="S91" s="21"/>
      <c r="T91" s="21"/>
      <c r="U91" s="21"/>
      <c r="V91" s="21"/>
      <c r="W91" s="21"/>
      <c r="X91" s="21"/>
    </row>
    <row r="92" spans="1:24" ht="15.9" customHeight="1" x14ac:dyDescent="0.6">
      <c r="C92" s="8" t="s">
        <v>12</v>
      </c>
      <c r="D92" s="105"/>
      <c r="E92" s="105"/>
      <c r="F92" s="105"/>
      <c r="G92" s="105"/>
      <c r="H92" s="22"/>
      <c r="I92" s="22"/>
      <c r="J92" s="22"/>
      <c r="K92" s="22"/>
      <c r="L92" s="22"/>
      <c r="M92" s="22"/>
      <c r="N92" s="22"/>
      <c r="O92" s="105"/>
      <c r="P92" s="105"/>
      <c r="Q92" s="105"/>
      <c r="R92" s="105"/>
      <c r="S92" s="22"/>
      <c r="T92" s="22"/>
      <c r="U92" s="22"/>
      <c r="V92" s="22"/>
      <c r="W92" s="22"/>
      <c r="X92" s="22"/>
    </row>
  </sheetData>
  <autoFilter ref="A3:AS92" xr:uid="{00000000-0001-0000-0200-000000000000}">
    <filterColumn colId="0">
      <filters blank="1"/>
    </filterColumn>
  </autoFilter>
  <mergeCells count="2">
    <mergeCell ref="O61:W61"/>
    <mergeCell ref="P62:W62"/>
  </mergeCells>
  <printOptions horizontalCentered="1" verticalCentered="1"/>
  <pageMargins left="0.23622047244094488" right="0.23622047244094488" top="0" bottom="0" header="0.23622047244094488" footer="0"/>
  <pageSetup paperSize="9" scale="89" orientation="portrait" useFirstPageNumber="1" r:id="rId1"/>
  <headerFooter>
    <oddHeader>&amp;R&amp;"TH Sarabun New,Regular"&amp;K000000ตาราง 2 ล้านบาท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 2 ล้านบาท Mar</vt:lpstr>
      <vt:lpstr>'ตารางที่ 2 ล้านบาท Mar'!Print_Area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Supakit Srirang</cp:lastModifiedBy>
  <cp:lastPrinted>2024-12-25T02:01:09Z</cp:lastPrinted>
  <dcterms:created xsi:type="dcterms:W3CDTF">2023-11-24T08:25:43Z</dcterms:created>
  <dcterms:modified xsi:type="dcterms:W3CDTF">2025-04-23T04:18:50Z</dcterms:modified>
</cp:coreProperties>
</file>